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5600" windowHeight="10050" firstSheet="7" activeTab="7"/>
  </bookViews>
  <sheets>
    <sheet name="مبارزه با بیماری ها" sheetId="12" r:id="rId1"/>
    <sheet name="بهداشت حرفه ای" sheetId="8" r:id="rId2"/>
    <sheet name="بهبود تغذیه جامعه" sheetId="9" r:id="rId3"/>
    <sheet name="بهداشت محیط" sheetId="7" r:id="rId4"/>
    <sheet name="سلامت روان" sheetId="16" r:id="rId5"/>
    <sheet name="دهان و دندان" sheetId="6" r:id="rId6"/>
    <sheet name="مدیریت خطر بلایا" sheetId="10" r:id="rId7"/>
    <sheet name="سلامت خانواده  " sheetId="11" r:id="rId8"/>
    <sheet name="آموزش سلامت" sheetId="14" r:id="rId9"/>
    <sheet name="جلسات آموزش سلامت " sheetId="15" r:id="rId10"/>
    <sheet name="سلامت نوجوان و جوان و مدارس" sheetId="17" r:id="rId11"/>
    <sheet name="جمعیت" sheetId="18" r:id="rId12"/>
    <sheet name="رضایت سنجی" sheetId="19" r:id="rId13"/>
  </sheets>
  <definedNames>
    <definedName name="_xlnm.Print_Area" localSheetId="2">'بهبود تغذیه جامعه'!$A$1:$BP$19</definedName>
    <definedName name="_xlnm.Print_Area" localSheetId="1">'بهداشت حرفه ای'!#REF!</definedName>
    <definedName name="_xlnm.Print_Area" localSheetId="3">'بهداشت محیط'!$A$1:$BM$19</definedName>
    <definedName name="_xlnm.Print_Area" localSheetId="7">'سلامت خانواده  '!$A$1:$BR$18</definedName>
    <definedName name="_xlnm.Print_Area" localSheetId="0">'مبارزه با بیماری ها'!$A$1:$AG$16</definedName>
  </definedNames>
  <calcPr calcId="145621"/>
</workbook>
</file>

<file path=xl/calcChain.xml><?xml version="1.0" encoding="utf-8"?>
<calcChain xmlns="http://schemas.openxmlformats.org/spreadsheetml/2006/main">
  <c r="Y16" i="17" l="1"/>
  <c r="T16" i="17"/>
  <c r="V16" i="17" s="1"/>
  <c r="P16" i="17"/>
  <c r="R16" i="17" s="1"/>
  <c r="M16" i="17"/>
  <c r="O16" i="17" s="1"/>
  <c r="I16" i="17"/>
  <c r="K16" i="17" s="1"/>
  <c r="F16" i="17"/>
  <c r="H16" i="17" s="1"/>
  <c r="Y15" i="17"/>
  <c r="V15" i="17"/>
  <c r="T15" i="17"/>
  <c r="R15" i="17"/>
  <c r="P15" i="17"/>
  <c r="O15" i="17"/>
  <c r="M15" i="17"/>
  <c r="K15" i="17"/>
  <c r="I15" i="17"/>
  <c r="H15" i="17"/>
  <c r="F15" i="17"/>
  <c r="Y14" i="17"/>
  <c r="T14" i="17"/>
  <c r="V14" i="17" s="1"/>
  <c r="P14" i="17"/>
  <c r="R14" i="17" s="1"/>
  <c r="M14" i="17"/>
  <c r="O14" i="17" s="1"/>
  <c r="I14" i="17"/>
  <c r="K14" i="17" s="1"/>
  <c r="F14" i="17"/>
  <c r="H14" i="17" s="1"/>
  <c r="Y13" i="17"/>
  <c r="V13" i="17"/>
  <c r="T13" i="17"/>
  <c r="R13" i="17"/>
  <c r="P13" i="17"/>
  <c r="O13" i="17"/>
  <c r="M13" i="17"/>
  <c r="K13" i="17"/>
  <c r="I13" i="17"/>
  <c r="H13" i="17"/>
  <c r="F13" i="17"/>
  <c r="Y12" i="17"/>
  <c r="T12" i="17"/>
  <c r="V12" i="17" s="1"/>
  <c r="P12" i="17"/>
  <c r="R12" i="17" s="1"/>
  <c r="M12" i="17"/>
  <c r="O12" i="17" s="1"/>
  <c r="I12" i="17"/>
  <c r="K12" i="17" s="1"/>
  <c r="F12" i="17"/>
  <c r="H12" i="17" s="1"/>
  <c r="Y11" i="17"/>
  <c r="V11" i="17"/>
  <c r="T11" i="17"/>
  <c r="R11" i="17"/>
  <c r="P11" i="17"/>
  <c r="O11" i="17"/>
  <c r="M11" i="17"/>
  <c r="K11" i="17"/>
  <c r="I11" i="17"/>
  <c r="H11" i="17"/>
  <c r="F11" i="17"/>
  <c r="Y10" i="17"/>
  <c r="T10" i="17"/>
  <c r="V10" i="17" s="1"/>
  <c r="P10" i="17"/>
  <c r="R10" i="17" s="1"/>
  <c r="M10" i="17"/>
  <c r="O10" i="17" s="1"/>
  <c r="I10" i="17"/>
  <c r="K10" i="17" s="1"/>
  <c r="F10" i="17"/>
  <c r="H10" i="17" s="1"/>
  <c r="Y9" i="17"/>
  <c r="V9" i="17"/>
  <c r="T9" i="17"/>
  <c r="R9" i="17"/>
  <c r="P9" i="17"/>
  <c r="O9" i="17"/>
  <c r="M9" i="17"/>
  <c r="K9" i="17"/>
  <c r="I9" i="17"/>
  <c r="H9" i="17"/>
  <c r="F9" i="17"/>
  <c r="Y8" i="17"/>
  <c r="T8" i="17"/>
  <c r="V8" i="17" s="1"/>
  <c r="P8" i="17"/>
  <c r="R8" i="17" s="1"/>
  <c r="M8" i="17"/>
  <c r="O8" i="17" s="1"/>
  <c r="I8" i="17"/>
  <c r="K8" i="17" s="1"/>
  <c r="F8" i="17"/>
  <c r="H8" i="17" s="1"/>
  <c r="Y7" i="17"/>
  <c r="V7" i="17"/>
  <c r="T7" i="17"/>
  <c r="R7" i="17"/>
  <c r="P7" i="17"/>
  <c r="O7" i="17"/>
  <c r="M7" i="17"/>
  <c r="K7" i="17"/>
  <c r="I7" i="17"/>
  <c r="H7" i="17"/>
  <c r="F7" i="17"/>
  <c r="Y6" i="17"/>
  <c r="T6" i="17"/>
  <c r="V6" i="17" s="1"/>
  <c r="P6" i="17"/>
  <c r="R6" i="17" s="1"/>
  <c r="M6" i="17"/>
  <c r="O6" i="17" s="1"/>
  <c r="I6" i="17"/>
  <c r="K6" i="17" s="1"/>
  <c r="F6" i="17"/>
  <c r="H6" i="17" s="1"/>
  <c r="Y5" i="17"/>
  <c r="V5" i="17"/>
  <c r="T5" i="17"/>
  <c r="R5" i="17"/>
  <c r="P5" i="17"/>
  <c r="O5" i="17"/>
  <c r="M5" i="17"/>
  <c r="K5" i="17"/>
  <c r="I5" i="17"/>
  <c r="H5" i="17"/>
  <c r="F5" i="17"/>
  <c r="E16" i="16" l="1"/>
  <c r="E12" i="16"/>
  <c r="E11" i="16"/>
  <c r="E7" i="16"/>
  <c r="E4" i="16"/>
  <c r="E3" i="16"/>
  <c r="AD6" i="12" l="1"/>
  <c r="AF6" i="12" s="1"/>
  <c r="AD7" i="12"/>
  <c r="AF7" i="12" s="1"/>
  <c r="AD8" i="12"/>
  <c r="AF8" i="12" s="1"/>
  <c r="AD9" i="12"/>
  <c r="AF9" i="12" s="1"/>
  <c r="AD10" i="12"/>
  <c r="AF10" i="12" s="1"/>
  <c r="AD11" i="12"/>
  <c r="AF11" i="12" s="1"/>
  <c r="AD12" i="12"/>
  <c r="AF12" i="12" s="1"/>
  <c r="AD13" i="12"/>
  <c r="AF13" i="12" s="1"/>
  <c r="AD14" i="12"/>
  <c r="AF14" i="12" s="1"/>
  <c r="AD15" i="12"/>
  <c r="AF15" i="12" s="1"/>
  <c r="AD5" i="12"/>
  <c r="AF5" i="12" s="1"/>
  <c r="Z6" i="12"/>
  <c r="Z7" i="12"/>
  <c r="Z8" i="12"/>
  <c r="Z9" i="12"/>
  <c r="Z10" i="12"/>
  <c r="Z11" i="12"/>
  <c r="Z12" i="12"/>
  <c r="Z13" i="12"/>
  <c r="Z14" i="12"/>
  <c r="Z15" i="12"/>
  <c r="Z5" i="12"/>
  <c r="X6" i="12"/>
  <c r="X7" i="12"/>
  <c r="X8" i="12"/>
  <c r="X9" i="12"/>
  <c r="X10" i="12"/>
  <c r="X11" i="12"/>
  <c r="X12" i="12"/>
  <c r="X13" i="12"/>
  <c r="X14" i="12"/>
  <c r="X15" i="12"/>
  <c r="X5" i="12"/>
  <c r="V6" i="12"/>
  <c r="V7" i="12"/>
  <c r="V8" i="12"/>
  <c r="V9" i="12"/>
  <c r="V10" i="12"/>
  <c r="V11" i="12"/>
  <c r="V12" i="12"/>
  <c r="V13" i="12"/>
  <c r="V14" i="12"/>
  <c r="V15" i="12"/>
  <c r="V5" i="12"/>
  <c r="T6" i="12"/>
  <c r="T7" i="12"/>
  <c r="T8" i="12"/>
  <c r="T9" i="12"/>
  <c r="T10" i="12"/>
  <c r="T11" i="12"/>
  <c r="T12" i="12"/>
  <c r="T13" i="12"/>
  <c r="T14" i="12"/>
  <c r="T15" i="12"/>
  <c r="T5" i="12"/>
  <c r="AN6" i="7"/>
  <c r="AN7" i="7"/>
  <c r="AN8" i="7"/>
  <c r="AN9" i="7"/>
  <c r="AN10" i="7"/>
  <c r="AN11" i="7"/>
  <c r="AN12" i="7"/>
  <c r="AN13" i="7"/>
  <c r="AN14" i="7"/>
  <c r="AN15" i="7"/>
  <c r="AN16" i="7"/>
  <c r="AN5" i="7"/>
  <c r="AK6" i="7"/>
  <c r="AK7" i="7"/>
  <c r="AK8" i="7"/>
  <c r="AK9" i="7"/>
  <c r="AK10" i="7"/>
  <c r="AK11" i="7"/>
  <c r="AK12" i="7"/>
  <c r="AK13" i="7"/>
  <c r="AK14" i="7"/>
  <c r="AK15" i="7"/>
  <c r="AK16" i="7"/>
  <c r="AK5" i="7"/>
  <c r="L6" i="7"/>
  <c r="L7" i="7"/>
  <c r="L8" i="7"/>
  <c r="L9" i="7"/>
  <c r="L10" i="7"/>
  <c r="L11" i="7"/>
  <c r="L12" i="7"/>
  <c r="L13" i="7"/>
  <c r="L14" i="7"/>
  <c r="L15" i="7"/>
  <c r="L16" i="7"/>
  <c r="L5" i="7"/>
  <c r="J6" i="7"/>
  <c r="J7" i="7"/>
  <c r="J8" i="7"/>
  <c r="J9" i="7"/>
  <c r="J10" i="7"/>
  <c r="J11" i="7"/>
  <c r="J12" i="7"/>
  <c r="J13" i="7"/>
  <c r="J14" i="7"/>
  <c r="J15" i="7"/>
  <c r="J16" i="7"/>
  <c r="J5" i="7"/>
  <c r="J6" i="12"/>
  <c r="J7" i="12"/>
  <c r="J8" i="12"/>
  <c r="J9" i="12"/>
  <c r="J10" i="12"/>
  <c r="J11" i="12"/>
  <c r="J12" i="12"/>
  <c r="J13" i="12"/>
  <c r="J14" i="12"/>
  <c r="J15" i="12"/>
  <c r="J5" i="12"/>
  <c r="N7" i="10" l="1"/>
  <c r="N8" i="10"/>
  <c r="N9" i="10"/>
  <c r="N10" i="10"/>
  <c r="N11" i="10"/>
  <c r="N12" i="10"/>
  <c r="N13" i="10"/>
  <c r="N14" i="10"/>
  <c r="N15" i="10"/>
  <c r="N16" i="10"/>
  <c r="N17" i="10"/>
  <c r="N6" i="10"/>
  <c r="J7" i="10"/>
  <c r="L7" i="10" s="1"/>
  <c r="J8" i="10"/>
  <c r="J9" i="10"/>
  <c r="L9" i="10" s="1"/>
  <c r="J10" i="10"/>
  <c r="J11" i="10"/>
  <c r="L11" i="10" s="1"/>
  <c r="J12" i="10"/>
  <c r="J13" i="10"/>
  <c r="L13" i="10" s="1"/>
  <c r="J14" i="10"/>
  <c r="J15" i="10"/>
  <c r="L15" i="10" s="1"/>
  <c r="J16" i="10"/>
  <c r="J17" i="10"/>
  <c r="L17" i="10" s="1"/>
  <c r="L8" i="10"/>
  <c r="L10" i="10"/>
  <c r="L12" i="10"/>
  <c r="L14" i="10"/>
  <c r="L16" i="10"/>
  <c r="J6" i="10" l="1"/>
  <c r="L6" i="10" s="1"/>
  <c r="F13" i="10"/>
  <c r="H13" i="10" s="1"/>
  <c r="F14" i="10"/>
  <c r="H14" i="10" s="1"/>
  <c r="F15" i="10"/>
  <c r="H15" i="10" s="1"/>
  <c r="F16" i="10"/>
  <c r="H16" i="10" s="1"/>
  <c r="F17" i="10"/>
  <c r="H17" i="10" s="1"/>
  <c r="F8" i="10"/>
  <c r="H8" i="10" s="1"/>
  <c r="F9" i="10"/>
  <c r="H9" i="10" s="1"/>
  <c r="F10" i="10"/>
  <c r="H10" i="10" s="1"/>
  <c r="F11" i="10"/>
  <c r="H11" i="10" s="1"/>
  <c r="F12" i="10"/>
  <c r="H12" i="10" s="1"/>
  <c r="F7" i="10"/>
  <c r="H7" i="10" s="1"/>
  <c r="F6" i="10"/>
  <c r="H6" i="10" s="1"/>
  <c r="G4" i="14" l="1"/>
  <c r="G5" i="14"/>
  <c r="G6" i="14"/>
  <c r="G7" i="14"/>
  <c r="G8" i="14"/>
  <c r="G9" i="14"/>
  <c r="G10" i="14"/>
  <c r="G11" i="14"/>
  <c r="G12" i="14"/>
  <c r="G13" i="14"/>
  <c r="G14" i="14"/>
  <c r="G15" i="14"/>
  <c r="AH7" i="11" l="1"/>
  <c r="AH8" i="11"/>
  <c r="AH9" i="11"/>
  <c r="AH10" i="11"/>
  <c r="AH11" i="11"/>
  <c r="AH12" i="11"/>
  <c r="AH13" i="11"/>
  <c r="AH14" i="11"/>
  <c r="AH15" i="11"/>
  <c r="AH16" i="11"/>
  <c r="AH17" i="11"/>
  <c r="AH6" i="11"/>
  <c r="AE7" i="11"/>
  <c r="AE8" i="11"/>
  <c r="AE9" i="11"/>
  <c r="AE10" i="11"/>
  <c r="AE11" i="11"/>
  <c r="AE12" i="11"/>
  <c r="AE13" i="11"/>
  <c r="AE14" i="11"/>
  <c r="AE15" i="11"/>
  <c r="AE16" i="11"/>
  <c r="AE17" i="11"/>
  <c r="AE6" i="11"/>
  <c r="AB7" i="11"/>
  <c r="AB8" i="11"/>
  <c r="AB9" i="11"/>
  <c r="AB10" i="11"/>
  <c r="AB11" i="11"/>
  <c r="AB12" i="11"/>
  <c r="AB13" i="11"/>
  <c r="AB14" i="11"/>
  <c r="AB15" i="11"/>
  <c r="AB16" i="11"/>
  <c r="AB17" i="11"/>
  <c r="AB6" i="11"/>
  <c r="Y8" i="11"/>
  <c r="Y9" i="11"/>
  <c r="Y10" i="11"/>
  <c r="Y11" i="11"/>
  <c r="Y12" i="11"/>
  <c r="Y13" i="11"/>
  <c r="Y14" i="11"/>
  <c r="Y15" i="11"/>
  <c r="Y16" i="11"/>
  <c r="Y17" i="11"/>
  <c r="Y7" i="11"/>
  <c r="Y6" i="11"/>
  <c r="V8" i="11"/>
  <c r="V9" i="11"/>
  <c r="V10" i="11"/>
  <c r="V11" i="11"/>
  <c r="V12" i="11"/>
  <c r="V13" i="11"/>
  <c r="V14" i="11"/>
  <c r="V15" i="11"/>
  <c r="V16" i="11"/>
  <c r="V17" i="11"/>
  <c r="V7" i="11"/>
  <c r="V6" i="11"/>
  <c r="BG7" i="11" l="1"/>
  <c r="BG8" i="11"/>
  <c r="BG9" i="11"/>
  <c r="BG10" i="11"/>
  <c r="BG11" i="11"/>
  <c r="BG12" i="11"/>
  <c r="BG13" i="11"/>
  <c r="BG14" i="11"/>
  <c r="BG15" i="11"/>
  <c r="BG16" i="11"/>
  <c r="BG17" i="11"/>
  <c r="BI7" i="11"/>
  <c r="BI8" i="11"/>
  <c r="BI9" i="11"/>
  <c r="BI10" i="11"/>
  <c r="BI11" i="11"/>
  <c r="BI12" i="11"/>
  <c r="BI13" i="11"/>
  <c r="BI14" i="11"/>
  <c r="BI15" i="11"/>
  <c r="BI16" i="11"/>
  <c r="BI17" i="11"/>
  <c r="BK7" i="11"/>
  <c r="BK8" i="11"/>
  <c r="BK9" i="11"/>
  <c r="BK10" i="11"/>
  <c r="BK11" i="11"/>
  <c r="BK12" i="11"/>
  <c r="BK13" i="11"/>
  <c r="BK14" i="11"/>
  <c r="BK15" i="11"/>
  <c r="BK16" i="11"/>
  <c r="BK17" i="11"/>
  <c r="BM7" i="11"/>
  <c r="BM8" i="11"/>
  <c r="BM9" i="11"/>
  <c r="BM10" i="11"/>
  <c r="BM11" i="11"/>
  <c r="BM12" i="11"/>
  <c r="BM13" i="11"/>
  <c r="BM14" i="11"/>
  <c r="BM15" i="11"/>
  <c r="BM16" i="11"/>
  <c r="BM17" i="11"/>
  <c r="BO7" i="11"/>
  <c r="BO8" i="11"/>
  <c r="BO9" i="11"/>
  <c r="BO10" i="11"/>
  <c r="BO11" i="11"/>
  <c r="BO12" i="11"/>
  <c r="BO13" i="11"/>
  <c r="BO14" i="11"/>
  <c r="BO15" i="11"/>
  <c r="BO16" i="11"/>
  <c r="BO17" i="11"/>
  <c r="BO6" i="11"/>
  <c r="BM6" i="11"/>
  <c r="BK6" i="11"/>
  <c r="BI6" i="11"/>
  <c r="BG6" i="11"/>
  <c r="BQ7" i="11"/>
  <c r="BQ8" i="11"/>
  <c r="BQ9" i="11"/>
  <c r="BQ10" i="11"/>
  <c r="BQ11" i="11"/>
  <c r="BQ12" i="11"/>
  <c r="BQ13" i="11"/>
  <c r="BQ14" i="11"/>
  <c r="BQ15" i="11"/>
  <c r="BQ16" i="11"/>
  <c r="BQ17" i="11"/>
  <c r="BQ6" i="11"/>
  <c r="BE7" i="11"/>
  <c r="BE8" i="11"/>
  <c r="BE9" i="11"/>
  <c r="BE10" i="11"/>
  <c r="BE11" i="11"/>
  <c r="BE12" i="11"/>
  <c r="BE13" i="11"/>
  <c r="BE14" i="11"/>
  <c r="BE15" i="11"/>
  <c r="BE16" i="11"/>
  <c r="BE17" i="11"/>
  <c r="BE6" i="11"/>
  <c r="BC7" i="11"/>
  <c r="BC8" i="11"/>
  <c r="BC9" i="11"/>
  <c r="BC10" i="11"/>
  <c r="BC11" i="11"/>
  <c r="BC12" i="11"/>
  <c r="BC13" i="11"/>
  <c r="BC14" i="11"/>
  <c r="BC15" i="11"/>
  <c r="BC16" i="11"/>
  <c r="BC17" i="11"/>
  <c r="BC6" i="11"/>
  <c r="BA7" i="11"/>
  <c r="BA8" i="11"/>
  <c r="BA9" i="11"/>
  <c r="BA10" i="11"/>
  <c r="BA11" i="11"/>
  <c r="BA12" i="11"/>
  <c r="BA13" i="11"/>
  <c r="BA14" i="11"/>
  <c r="BA15" i="11"/>
  <c r="BA16" i="11"/>
  <c r="BA17" i="11"/>
  <c r="BA6" i="11"/>
  <c r="AY7" i="11"/>
  <c r="AY8" i="11"/>
  <c r="AY9" i="11"/>
  <c r="AY10" i="11"/>
  <c r="AY11" i="11"/>
  <c r="AY12" i="11"/>
  <c r="AY13" i="11"/>
  <c r="AY14" i="11"/>
  <c r="AY15" i="11"/>
  <c r="AY16" i="11"/>
  <c r="AY17" i="11"/>
  <c r="AY6" i="11"/>
  <c r="AW7" i="11"/>
  <c r="AW8" i="11"/>
  <c r="AW9" i="11"/>
  <c r="AW10" i="11"/>
  <c r="AW11" i="11"/>
  <c r="AW12" i="11"/>
  <c r="AW13" i="11"/>
  <c r="AW14" i="11"/>
  <c r="AW15" i="11"/>
  <c r="AW16" i="11"/>
  <c r="AW17" i="11"/>
  <c r="AW6" i="11"/>
  <c r="AU7" i="11"/>
  <c r="AU8" i="11"/>
  <c r="AU9" i="11"/>
  <c r="AU10" i="11"/>
  <c r="AU11" i="11"/>
  <c r="AU12" i="11"/>
  <c r="AU13" i="11"/>
  <c r="AU14" i="11"/>
  <c r="AU15" i="11"/>
  <c r="AU16" i="11"/>
  <c r="AU17" i="11"/>
  <c r="AU6" i="11"/>
  <c r="AS7" i="11"/>
  <c r="AS8" i="11"/>
  <c r="AS9" i="11"/>
  <c r="AS10" i="11"/>
  <c r="AS11" i="11"/>
  <c r="AS12" i="11"/>
  <c r="AS13" i="11"/>
  <c r="AS14" i="11"/>
  <c r="AS15" i="11"/>
  <c r="AS16" i="11"/>
  <c r="AS17" i="11"/>
  <c r="AS6" i="11"/>
  <c r="AQ7" i="11"/>
  <c r="AQ8" i="11"/>
  <c r="AQ9" i="11"/>
  <c r="AQ10" i="11"/>
  <c r="AQ11" i="11"/>
  <c r="AQ12" i="11"/>
  <c r="AQ13" i="11"/>
  <c r="AQ14" i="11"/>
  <c r="AQ15" i="11"/>
  <c r="AQ16" i="11"/>
  <c r="AQ17" i="11"/>
  <c r="AQ6" i="11"/>
  <c r="AO7" i="11"/>
  <c r="AO8" i="11"/>
  <c r="AO9" i="11"/>
  <c r="AO10" i="11"/>
  <c r="AO11" i="11"/>
  <c r="AO12" i="11"/>
  <c r="AO13" i="11"/>
  <c r="AO14" i="11"/>
  <c r="AO15" i="11"/>
  <c r="AO16" i="11"/>
  <c r="AO17" i="11"/>
  <c r="AO6" i="11"/>
  <c r="AS6" i="7"/>
  <c r="AS7" i="7"/>
  <c r="AS8" i="7"/>
  <c r="AS9" i="7"/>
  <c r="AS10" i="7"/>
  <c r="AS11" i="7"/>
  <c r="AS12" i="7"/>
  <c r="AS13" i="7"/>
  <c r="AS14" i="7"/>
  <c r="AS15" i="7"/>
  <c r="AS16" i="7"/>
  <c r="AS5" i="7"/>
  <c r="BL6" i="7"/>
  <c r="BL7" i="7"/>
  <c r="BL8" i="7"/>
  <c r="BL9" i="7"/>
  <c r="BL10" i="7"/>
  <c r="BL11" i="7"/>
  <c r="BL12" i="7"/>
  <c r="BL13" i="7"/>
  <c r="BL14" i="7"/>
  <c r="BL15" i="7"/>
  <c r="BL16" i="7"/>
  <c r="BL5" i="7"/>
  <c r="BI6" i="7"/>
  <c r="BI7" i="7"/>
  <c r="BI8" i="7"/>
  <c r="BI9" i="7"/>
  <c r="BI10" i="7"/>
  <c r="BI11" i="7"/>
  <c r="BI12" i="7"/>
  <c r="BI13" i="7"/>
  <c r="BI14" i="7"/>
  <c r="BI15" i="7"/>
  <c r="BI16" i="7"/>
  <c r="BI5" i="7"/>
  <c r="BF6" i="7"/>
  <c r="BF7" i="7"/>
  <c r="BF8" i="7"/>
  <c r="BF9" i="7"/>
  <c r="BF10" i="7"/>
  <c r="BF11" i="7"/>
  <c r="BF12" i="7"/>
  <c r="BF13" i="7"/>
  <c r="BF14" i="7"/>
  <c r="BF15" i="7"/>
  <c r="BF16" i="7"/>
  <c r="BF5" i="7"/>
  <c r="BC6" i="7"/>
  <c r="BC7" i="7"/>
  <c r="BC8" i="7"/>
  <c r="BC9" i="7"/>
  <c r="BC10" i="7"/>
  <c r="BC11" i="7"/>
  <c r="BC12" i="7"/>
  <c r="BC13" i="7"/>
  <c r="BC14" i="7"/>
  <c r="BC15" i="7"/>
  <c r="BC16" i="7"/>
  <c r="BC5" i="7"/>
  <c r="BO6" i="9"/>
  <c r="BO7" i="9"/>
  <c r="BO8" i="9"/>
  <c r="BO9" i="9"/>
  <c r="BO10" i="9"/>
  <c r="BO11" i="9"/>
  <c r="BO12" i="9"/>
  <c r="BO13" i="9"/>
  <c r="BO14" i="9"/>
  <c r="BO15" i="9"/>
  <c r="BO16" i="9"/>
  <c r="BO5" i="9"/>
  <c r="BM6" i="9"/>
  <c r="BM7" i="9"/>
  <c r="BM8" i="9"/>
  <c r="BM9" i="9"/>
  <c r="BM10" i="9"/>
  <c r="BM11" i="9"/>
  <c r="BM12" i="9"/>
  <c r="BM13" i="9"/>
  <c r="BM14" i="9"/>
  <c r="BM15" i="9"/>
  <c r="BM16" i="9"/>
  <c r="BM5" i="9"/>
  <c r="AY6" i="7"/>
  <c r="AY7" i="7"/>
  <c r="AY8" i="7"/>
  <c r="AY9" i="7"/>
  <c r="AY10" i="7"/>
  <c r="AY11" i="7"/>
  <c r="AY12" i="7"/>
  <c r="AY13" i="7"/>
  <c r="AY14" i="7"/>
  <c r="AY15" i="7"/>
  <c r="AY16" i="7"/>
  <c r="AY5" i="7"/>
  <c r="AV6" i="7" l="1"/>
  <c r="AV7" i="7"/>
  <c r="AV8" i="7"/>
  <c r="AV9" i="7"/>
  <c r="AV10" i="7"/>
  <c r="AV11" i="7"/>
  <c r="AV12" i="7"/>
  <c r="AV13" i="7"/>
  <c r="AV14" i="7"/>
  <c r="AV15" i="7"/>
  <c r="AV5" i="7"/>
  <c r="AM7" i="11" l="1"/>
  <c r="AM8" i="11"/>
  <c r="AM9" i="11"/>
  <c r="AM10" i="11"/>
  <c r="AM11" i="11"/>
  <c r="AM12" i="11"/>
  <c r="AM13" i="11"/>
  <c r="AM14" i="11"/>
  <c r="AM15" i="11"/>
  <c r="AM16" i="11"/>
  <c r="AM17" i="11"/>
  <c r="AM6" i="11"/>
  <c r="S7" i="11"/>
  <c r="S8" i="11"/>
  <c r="S9" i="11"/>
  <c r="S10" i="11"/>
  <c r="S11" i="11"/>
  <c r="S12" i="11"/>
  <c r="S13" i="11"/>
  <c r="S14" i="11"/>
  <c r="S15" i="11"/>
  <c r="S16" i="11"/>
  <c r="S17" i="11"/>
  <c r="S6" i="11"/>
  <c r="Q7" i="11"/>
  <c r="Q8" i="11"/>
  <c r="Q9" i="11"/>
  <c r="Q10" i="11"/>
  <c r="Q11" i="11"/>
  <c r="Q12" i="11"/>
  <c r="Q13" i="11"/>
  <c r="Q14" i="11"/>
  <c r="Q15" i="11"/>
  <c r="Q16" i="11"/>
  <c r="Q17" i="11"/>
  <c r="Q6" i="11"/>
  <c r="N7" i="11"/>
  <c r="N8" i="11"/>
  <c r="N9" i="11"/>
  <c r="N10" i="11"/>
  <c r="N11" i="11"/>
  <c r="N12" i="11"/>
  <c r="N13" i="11"/>
  <c r="N14" i="11"/>
  <c r="N15" i="11"/>
  <c r="N16" i="11"/>
  <c r="N17" i="11"/>
  <c r="N6" i="11"/>
  <c r="L7" i="11"/>
  <c r="L8" i="11"/>
  <c r="L9" i="11"/>
  <c r="L10" i="11"/>
  <c r="L11" i="11"/>
  <c r="L12" i="11"/>
  <c r="L13" i="11"/>
  <c r="L14" i="11"/>
  <c r="L15" i="11"/>
  <c r="L16" i="11"/>
  <c r="L17" i="11"/>
  <c r="L6" i="11"/>
  <c r="J7" i="11"/>
  <c r="J8" i="11"/>
  <c r="J9" i="11"/>
  <c r="J10" i="11"/>
  <c r="J11" i="11"/>
  <c r="J12" i="11"/>
  <c r="J13" i="11"/>
  <c r="J14" i="11"/>
  <c r="J15" i="11"/>
  <c r="J16" i="11"/>
  <c r="J17" i="11"/>
  <c r="J6" i="11"/>
  <c r="BG6" i="9"/>
  <c r="BG7" i="9"/>
  <c r="BG8" i="9"/>
  <c r="BG9" i="9"/>
  <c r="BG10" i="9"/>
  <c r="BG11" i="9"/>
  <c r="BG12" i="9"/>
  <c r="BG13" i="9"/>
  <c r="BG14" i="9"/>
  <c r="BG15" i="9"/>
  <c r="BG16" i="9"/>
  <c r="BG5" i="9"/>
  <c r="BE6" i="9"/>
  <c r="BE7" i="9"/>
  <c r="BE8" i="9"/>
  <c r="BE9" i="9"/>
  <c r="BE10" i="9"/>
  <c r="BE11" i="9"/>
  <c r="BE12" i="9"/>
  <c r="BE13" i="9"/>
  <c r="BE14" i="9"/>
  <c r="BE15" i="9"/>
  <c r="BE16" i="9"/>
  <c r="BE5" i="9"/>
  <c r="BC6" i="9"/>
  <c r="BC7" i="9"/>
  <c r="BC8" i="9"/>
  <c r="BC9" i="9"/>
  <c r="BC10" i="9"/>
  <c r="BC11" i="9"/>
  <c r="BC12" i="9"/>
  <c r="BC13" i="9"/>
  <c r="BC14" i="9"/>
  <c r="BC15" i="9"/>
  <c r="BC16" i="9"/>
  <c r="BC5" i="9"/>
  <c r="BA6" i="9"/>
  <c r="BA7" i="9"/>
  <c r="BA8" i="9"/>
  <c r="BA9" i="9"/>
  <c r="BA10" i="9"/>
  <c r="BA11" i="9"/>
  <c r="BA12" i="9"/>
  <c r="BA13" i="9"/>
  <c r="BA14" i="9"/>
  <c r="BA15" i="9"/>
  <c r="BA16" i="9"/>
  <c r="BA5" i="9"/>
  <c r="AY6" i="9"/>
  <c r="AY7" i="9"/>
  <c r="AY8" i="9"/>
  <c r="AY9" i="9"/>
  <c r="AY10" i="9"/>
  <c r="AY11" i="9"/>
  <c r="AY12" i="9"/>
  <c r="AY13" i="9"/>
  <c r="AY14" i="9"/>
  <c r="AY15" i="9"/>
  <c r="AY16" i="9"/>
  <c r="AY5" i="9"/>
  <c r="AB6" i="9"/>
  <c r="AB7" i="9"/>
  <c r="AB8" i="9"/>
  <c r="AB9" i="9"/>
  <c r="AB10" i="9"/>
  <c r="AB11" i="9"/>
  <c r="AB12" i="9"/>
  <c r="AB13" i="9"/>
  <c r="AB14" i="9"/>
  <c r="AB15" i="9"/>
  <c r="AB16" i="9"/>
  <c r="AB5" i="9"/>
  <c r="AD5" i="9"/>
  <c r="AD6" i="9"/>
  <c r="AD7" i="9"/>
  <c r="AD8" i="9"/>
  <c r="AD9" i="9"/>
  <c r="AD10" i="9"/>
  <c r="AD11" i="9"/>
  <c r="AD12" i="9"/>
  <c r="AD13" i="9"/>
  <c r="AD14" i="9"/>
  <c r="AD15" i="9"/>
  <c r="AD16" i="9"/>
  <c r="AF6" i="9"/>
  <c r="AF7" i="9"/>
  <c r="AF8" i="9"/>
  <c r="AF9" i="9"/>
  <c r="AF10" i="9"/>
  <c r="AF11" i="9"/>
  <c r="AF12" i="9"/>
  <c r="AF13" i="9"/>
  <c r="AF14" i="9"/>
  <c r="AF15" i="9"/>
  <c r="AF16" i="9"/>
  <c r="AF5" i="9"/>
  <c r="AH6" i="9"/>
  <c r="AH7" i="9"/>
  <c r="AH8" i="9"/>
  <c r="AH9" i="9"/>
  <c r="AH10" i="9"/>
  <c r="AH11" i="9"/>
  <c r="AH12" i="9"/>
  <c r="AH13" i="9"/>
  <c r="AH14" i="9"/>
  <c r="AH15" i="9"/>
  <c r="AH16" i="9"/>
  <c r="AH5" i="9"/>
  <c r="AJ16" i="9"/>
  <c r="AL16" i="9" s="1"/>
  <c r="AJ7" i="9"/>
  <c r="AL7" i="9" s="1"/>
  <c r="AJ8" i="9"/>
  <c r="AL8" i="9" s="1"/>
  <c r="AJ9" i="9"/>
  <c r="AL9" i="9" s="1"/>
  <c r="AJ10" i="9"/>
  <c r="AL10" i="9" s="1"/>
  <c r="AJ11" i="9"/>
  <c r="AL11" i="9" s="1"/>
  <c r="AJ12" i="9"/>
  <c r="AL12" i="9" s="1"/>
  <c r="AJ13" i="9"/>
  <c r="AL13" i="9" s="1"/>
  <c r="AJ14" i="9"/>
  <c r="AL14" i="9" s="1"/>
  <c r="AJ15" i="9"/>
  <c r="AL15" i="9" s="1"/>
  <c r="AJ6" i="9"/>
  <c r="AL6" i="9" s="1"/>
  <c r="AJ5" i="9"/>
  <c r="AL5" i="9" s="1"/>
  <c r="F7" i="11"/>
  <c r="F8" i="11"/>
  <c r="F9" i="11"/>
  <c r="F10" i="11"/>
  <c r="F11" i="11"/>
  <c r="F12" i="11"/>
  <c r="F13" i="11"/>
  <c r="F14" i="11"/>
  <c r="F15" i="11"/>
  <c r="F16" i="11"/>
  <c r="F17" i="11"/>
  <c r="F6" i="11"/>
  <c r="Z6" i="9"/>
  <c r="Z7" i="9"/>
  <c r="Z8" i="9"/>
  <c r="Z9" i="9"/>
  <c r="Z10" i="9"/>
  <c r="Z11" i="9"/>
  <c r="Z12" i="9"/>
  <c r="Z13" i="9"/>
  <c r="Z14" i="9"/>
  <c r="Z15" i="9"/>
  <c r="Z16" i="9"/>
  <c r="Z5" i="9"/>
  <c r="X6" i="9"/>
  <c r="X7" i="9"/>
  <c r="X8" i="9"/>
  <c r="X9" i="9"/>
  <c r="X10" i="9"/>
  <c r="X11" i="9"/>
  <c r="X12" i="9"/>
  <c r="X13" i="9"/>
  <c r="X14" i="9"/>
  <c r="X15" i="9"/>
  <c r="X16" i="9"/>
  <c r="X5" i="9"/>
  <c r="V6" i="9"/>
  <c r="V7" i="9"/>
  <c r="V8" i="9"/>
  <c r="V9" i="9"/>
  <c r="V10" i="9"/>
  <c r="V11" i="9"/>
  <c r="V12" i="9"/>
  <c r="V13" i="9"/>
  <c r="V14" i="9"/>
  <c r="V15" i="9"/>
  <c r="V16" i="9"/>
  <c r="V5" i="9"/>
  <c r="T6" i="9"/>
  <c r="T7" i="9"/>
  <c r="T8" i="9"/>
  <c r="T9" i="9"/>
  <c r="T10" i="9"/>
  <c r="T11" i="9"/>
  <c r="T12" i="9"/>
  <c r="T13" i="9"/>
  <c r="T14" i="9"/>
  <c r="T15" i="9"/>
  <c r="T16" i="9"/>
  <c r="T5" i="9"/>
  <c r="R6" i="9"/>
  <c r="R7" i="9"/>
  <c r="R8" i="9"/>
  <c r="R9" i="9"/>
  <c r="R10" i="9"/>
  <c r="R11" i="9"/>
  <c r="R12" i="9"/>
  <c r="R13" i="9"/>
  <c r="R14" i="9"/>
  <c r="R15" i="9"/>
  <c r="R16" i="9"/>
  <c r="R5" i="9"/>
  <c r="R12" i="18" l="1"/>
  <c r="R11" i="18"/>
  <c r="R10" i="18"/>
  <c r="R9" i="18"/>
  <c r="R8" i="18"/>
  <c r="R7" i="18"/>
  <c r="R6" i="18"/>
  <c r="R5" i="18"/>
  <c r="R4" i="18"/>
  <c r="R3" i="18"/>
  <c r="M4" i="6" l="1"/>
  <c r="M5" i="6"/>
  <c r="M6" i="6"/>
  <c r="M7" i="6"/>
  <c r="M8" i="6"/>
  <c r="M9" i="6"/>
  <c r="M10" i="6"/>
  <c r="M11" i="6"/>
  <c r="M12" i="6"/>
  <c r="M13" i="6"/>
  <c r="M14" i="6"/>
  <c r="M3" i="6"/>
  <c r="J4" i="6"/>
  <c r="J5" i="6"/>
  <c r="J6" i="6"/>
  <c r="J7" i="6"/>
  <c r="J8" i="6"/>
  <c r="J9" i="6"/>
  <c r="J10" i="6"/>
  <c r="J11" i="6"/>
  <c r="J12" i="6"/>
  <c r="J13" i="6"/>
  <c r="J14" i="6"/>
  <c r="J3" i="6"/>
  <c r="F4" i="6"/>
  <c r="F5" i="6"/>
  <c r="F6" i="6"/>
  <c r="F7" i="6"/>
  <c r="F8" i="6"/>
  <c r="F9" i="6"/>
  <c r="F10" i="6"/>
  <c r="F11" i="6"/>
  <c r="F12" i="6"/>
  <c r="F13" i="6"/>
  <c r="F14" i="6"/>
  <c r="F3" i="6"/>
</calcChain>
</file>

<file path=xl/sharedStrings.xml><?xml version="1.0" encoding="utf-8"?>
<sst xmlns="http://schemas.openxmlformats.org/spreadsheetml/2006/main" count="529" uniqueCount="379">
  <si>
    <t>ردیف</t>
  </si>
  <si>
    <t>نام پایگاه</t>
  </si>
  <si>
    <t>وضعیت موجود</t>
  </si>
  <si>
    <t>درصد پیشرفت فصلی</t>
  </si>
  <si>
    <t>درصد خطر سنجی
 انجام شده</t>
  </si>
  <si>
    <t>درصد شناسایی
 افراد دیابتی</t>
  </si>
  <si>
    <t>کل جمعیت</t>
  </si>
  <si>
    <t>درصد پوشش کلی 
واکسیناسیون</t>
  </si>
  <si>
    <t>درصد انجام تست fit در جمعیت 50 به بالا</t>
  </si>
  <si>
    <t>جمعیت 50 سال  به بالای
 ثبت در سامانه سیب</t>
  </si>
  <si>
    <t>جمعیت بالای 30 سال 
ثبت در سامانه سیب</t>
  </si>
  <si>
    <t>درصد گزارش دهی تب و بثورات</t>
  </si>
  <si>
    <t>درصد مراقبت
 افراد HTN توسط مراقب سلامت</t>
  </si>
  <si>
    <t xml:space="preserve"> شیوع HTN</t>
  </si>
  <si>
    <t>تعداد افراد دریافت کننده خدمت (در سال)</t>
  </si>
  <si>
    <t>شاخص
 (1% از کل واکسیناسیون انجام شده)</t>
  </si>
  <si>
    <t>درصد ارجاع به پزشک  (افراد دیابتی)</t>
  </si>
  <si>
    <t>درصد پیشرفت کسب شده فصلی</t>
  </si>
  <si>
    <t xml:space="preserve">تعداد نفر بیماریابی شده </t>
  </si>
  <si>
    <t>تعداد 
AEFI گزارش شده</t>
  </si>
  <si>
    <t>شاخص 
(هر ماه حداقل 35% مادران)</t>
  </si>
  <si>
    <t xml:space="preserve">تعداد مورد بیماریابی سل مورد انتظار
(3 در 1000 نفر) </t>
  </si>
  <si>
    <t xml:space="preserve">خطرسنجی فصلی گروه هدف (هر ماه حداقل 25 % ) </t>
  </si>
  <si>
    <t>خطرسنجی فصلی انجام گرفته</t>
  </si>
  <si>
    <t xml:space="preserve"> انجام تست fit در گروه هدف ( حداقل 50 درصد در هر ماه )</t>
  </si>
  <si>
    <t>تعداد تست FIT  انجام شده</t>
  </si>
  <si>
    <t xml:space="preserve">تعداد HTN شناسایی شده </t>
  </si>
  <si>
    <t>شاخص مورد انتظار</t>
  </si>
  <si>
    <t>میانگین درصد مراقبت فصلی انجام گرفته</t>
  </si>
  <si>
    <t>تعداد مورد انتظار( HTN ) بر اساس شیوع 12.5 درصد</t>
  </si>
  <si>
    <t>تعداد مورد انتظار دیابت بر اساس شیوع 4.5 درصد</t>
  </si>
  <si>
    <t>مادران</t>
  </si>
  <si>
    <t>کودکان</t>
  </si>
  <si>
    <t xml:space="preserve">باروری سالم </t>
  </si>
  <si>
    <t>جمعیت مرد</t>
  </si>
  <si>
    <t>جمعیت زنان</t>
  </si>
  <si>
    <t xml:space="preserve">جمعیت کل </t>
  </si>
  <si>
    <t>جمعیت سالمند</t>
  </si>
  <si>
    <t>درصد جمعیت سالمند پایگاه</t>
  </si>
  <si>
    <t xml:space="preserve">تعداد کودکان زیر 5 سال </t>
  </si>
  <si>
    <t>Column1</t>
  </si>
  <si>
    <t xml:space="preserve">*شاخصهای شیوه زندگی سالم سالمندان( آموزشی ) از سامانه سیب قابل استخراج نمی باشد* </t>
  </si>
  <si>
    <t>* پوشش مراقبت نوزادان(3 تا 5 روزگی ) از سامانه سیب قابل استخراج نمی باشد . *</t>
  </si>
  <si>
    <t>کل خانوار</t>
  </si>
  <si>
    <t>تعداد سفیر سلامت ثبت شده ( نفر )</t>
  </si>
  <si>
    <t>تعداد سفیر سلامت افتخاری( نفر)</t>
  </si>
  <si>
    <t xml:space="preserve"> درصد خودمراقبتی فردی</t>
  </si>
  <si>
    <t>حدانتظار  تا پایان 97</t>
  </si>
  <si>
    <t>جمعیت ثبت در سیب</t>
  </si>
  <si>
    <t>نوجوانان</t>
  </si>
  <si>
    <t xml:space="preserve">شاخص </t>
  </si>
  <si>
    <t>وارنیش شده</t>
  </si>
  <si>
    <t>تعداد کودک زیر 5سال دریافت کننده خدمت</t>
  </si>
  <si>
    <t>تعد اد نوجوان دریافت  خدمت (ارزیابی الگوی تغذیه )</t>
  </si>
  <si>
    <t>تعداد سالمند دریافت کننده خدمت (ارزیابی الگوی تغذیه )</t>
  </si>
  <si>
    <t xml:space="preserve">کودکان </t>
  </si>
  <si>
    <t>اضافه وزن وچاقی گروه های سنی</t>
  </si>
  <si>
    <t>تعداد جوان دریافت کننده خدمت  (ارزیابی الگوی تغذیه )</t>
  </si>
  <si>
    <t xml:space="preserve">تعداد میانسال دریافت کننده خدمت (ارزیابی الگوی تغذیه ) </t>
  </si>
  <si>
    <t xml:space="preserve">درصد نوجوانان مبتلا به اضافه وزن وچاقی(5تا18 سال)
</t>
  </si>
  <si>
    <t>درصد جوانان مبتلا به اضافه وزن وچاقی</t>
  </si>
  <si>
    <t>درصد میانسالان مبتلا به اضافه وزن وچاقی(30تا59سال)</t>
  </si>
  <si>
    <t>درصد سالمندان مبتلا به اضافه وزن وچاقی</t>
  </si>
  <si>
    <t xml:space="preserve">جلسات آموزشی  برای کنترل وپیشکیری  از اضافه وزن وچاقی </t>
  </si>
  <si>
    <t xml:space="preserve">درصد ارجاعات به کارشناس تغذیه در هرفصل </t>
  </si>
  <si>
    <t xml:space="preserve">درصد شناسایی  افراد دارای فشارخون 
</t>
  </si>
  <si>
    <t>درصد موارد افراد شناسایی شده دارا ی کلسترول بالا ی 200</t>
  </si>
  <si>
    <t>درصد پوشش مکمل یاری  ویتامین  "د "در مدارس
  توسط مراقب سلامت (پایان سال تحصیلی)</t>
  </si>
  <si>
    <t>درصد پوشش مکمل یاری  آهن در مدارس
  توسط مراقب سلامت (پایان سال تحصیلی )</t>
  </si>
  <si>
    <t xml:space="preserve">درصد پوشش  وزن گیری ناکافی مادران باردار </t>
  </si>
  <si>
    <t xml:space="preserve">درصد پوشش  کم خونی مادران  باردار </t>
  </si>
  <si>
    <t>شاخص  مورد انتظار</t>
  </si>
  <si>
    <t>شاخص موجود پایگاه ها و هدف فصلی</t>
  </si>
  <si>
    <t>تعداد کارگاهها</t>
  </si>
  <si>
    <t>بهداشت حرفه ای</t>
  </si>
  <si>
    <t>شاخص موجود پایگاه ها و هدف یکساله واحد مهندسی بهداشت محیط</t>
  </si>
  <si>
    <t xml:space="preserve"> برنامه بهداشت موادغذایی</t>
  </si>
  <si>
    <t xml:space="preserve">بهداشت آب </t>
  </si>
  <si>
    <t>درصدخواروبار/سوپرمارکت دارای پروانه عاملیت دخانی</t>
  </si>
  <si>
    <t>درصدخواروبار/سوپرمارکت دارای قفسه فروش ساماندهی محصولات دخانی</t>
  </si>
  <si>
    <t>پیگیری به موقع بازرسان بهداشت محیط برای شکایات سامانه بهداشت 190</t>
  </si>
  <si>
    <t>اماکن دارای پوستر اطلاع رسانی بهداشت 190</t>
  </si>
  <si>
    <t>درصد تکمیل فرم فوریتهای بهداشت محیط در سامانه سیب طی فصل</t>
  </si>
  <si>
    <t>تعدادخانوار ثبت اطلاعات رادن در سامانه سیب</t>
  </si>
  <si>
    <t>تعدادخانوار ثبت اطلاعات ماورا بنفش در سامانه سیب</t>
  </si>
  <si>
    <t>تعدادخانوار ثبت اطلاعات بهداشت آب وفاضلاب در سامانه سیب</t>
  </si>
  <si>
    <t>وضعیت موجود(ثبت از ابتدای 97 تا97.10.1</t>
  </si>
  <si>
    <t xml:space="preserve">* </t>
  </si>
  <si>
    <t>درصد تکمیل فرم پسماند خانوار در سامانه سیب فصل</t>
  </si>
  <si>
    <t>درصد نمونه گیری التور</t>
  </si>
  <si>
    <t>شاخص های آموزش سلامت در معاونت بهداشتی</t>
  </si>
  <si>
    <t>نیازسنجی بهداشتی</t>
  </si>
  <si>
    <t>برنامه عملیاتی براساس نیازسنجی</t>
  </si>
  <si>
    <t>دارد</t>
  </si>
  <si>
    <t>ندارد</t>
  </si>
  <si>
    <t>انجام شده</t>
  </si>
  <si>
    <t>دکتر فاطمه نوده</t>
  </si>
  <si>
    <t>معاون بهداشتی</t>
  </si>
  <si>
    <t>جلسات آموزشی بر اساس جدول گانت</t>
  </si>
  <si>
    <t xml:space="preserve"> حداقل 16جلسه آموزشی همراه با طرح درس </t>
  </si>
  <si>
    <t>مناسبت های فصلی و دستورالعمل های ابلاغی( 1 جلسه در هر ماه )</t>
  </si>
  <si>
    <t>بلایا ( 1 جلسه در هر ماه )</t>
  </si>
  <si>
    <t>سلامت دهان و دندان ( 1 جلسه در هر ماه )</t>
  </si>
  <si>
    <t>محیط و حرفه ای ( 2 جلسه در هر ماه )</t>
  </si>
  <si>
    <t>بیماریها ( 2 جلسه در هر ماه /گروههای خودیاری)</t>
  </si>
  <si>
    <t>بهداشت خانواده وتغذیه ( 4 جلسه در هر ماه )</t>
  </si>
  <si>
    <t>سفیران -رابطین( 2 جلسه در هر ماه )</t>
  </si>
  <si>
    <t>مدارس (1 جلسه در هر ماه )</t>
  </si>
  <si>
    <t>مادران باردار( 2 جلسه در هر ماه )</t>
  </si>
  <si>
    <t>تعداد شاغلین دارای کارت بهداشت</t>
  </si>
  <si>
    <t>تعداد سرپرست خانواده</t>
  </si>
  <si>
    <t>تعداد خواربار و سوپرمارکت فروشیها</t>
  </si>
  <si>
    <t>تعداد کودک زیر2 سال</t>
  </si>
  <si>
    <t>تحویل مسواک انگشتی تاکنون</t>
  </si>
  <si>
    <t>مورد انتظار فصلی(  90 % )</t>
  </si>
  <si>
    <t>تعداد مسواک انگشتی تحویلی فصلی</t>
  </si>
  <si>
    <t>تعداد کودک 6-3 سال</t>
  </si>
  <si>
    <t>تعداد 13-6 سال</t>
  </si>
  <si>
    <r>
      <t>شاخصهای مراکز خدمات جامع سلامت و پایگاههای بهداشت برون سپاری شده در حوزه معاونت بهداشتی در خصوص برنامه های مدیریت خطر بلایا در سامانه سیب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B Titr"/>
        <charset val="178"/>
      </rPr>
      <t>از اول طرح تا مورخه 30/9/97</t>
    </r>
  </si>
  <si>
    <r>
      <t>ملاحظات</t>
    </r>
    <r>
      <rPr>
        <sz val="12"/>
        <color theme="1"/>
        <rFont val="B Nazanin"/>
        <charset val="178"/>
      </rPr>
      <t xml:space="preserve"> </t>
    </r>
  </si>
  <si>
    <t>درصد خانوار ارزیابی شده</t>
  </si>
  <si>
    <t>آمادگی خانوار</t>
  </si>
  <si>
    <t>*با عنایت به اینکه هر ساله 25درصدخانوارها بایستی مورد ارزیابی  وآموزش قرار داده شوند یعنی 6.25درصد در هرفصل ،پس مورد انتظار تا پایان سال محاسبه شده است.</t>
  </si>
  <si>
    <t>شاخص های واحد سلامت نوجوانان ، جوانان ومدارس</t>
  </si>
  <si>
    <t>جوانان</t>
  </si>
  <si>
    <t>عنوان</t>
  </si>
  <si>
    <t>ایرانی</t>
  </si>
  <si>
    <t>غیر ایرانی</t>
  </si>
  <si>
    <t>تعیین نشده</t>
  </si>
  <si>
    <t>مجموع</t>
  </si>
  <si>
    <t>شهری</t>
  </si>
  <si>
    <t>روستایی</t>
  </si>
  <si>
    <t>عشایر</t>
  </si>
  <si>
    <t>حاشیه شهر</t>
  </si>
  <si>
    <t xml:space="preserve">جمعیت فعال </t>
  </si>
  <si>
    <t>درصد تکمیل تلفن همراه</t>
  </si>
  <si>
    <t>رضایتمندی</t>
  </si>
  <si>
    <t>عدم رضایت</t>
  </si>
  <si>
    <t>عدم دریافت خدمت</t>
  </si>
  <si>
    <t>تعداد جلسات آموزشی برگزار شده در 6 ماه اول</t>
  </si>
  <si>
    <r>
      <t>حد انتظار برگزاری جلسات</t>
    </r>
    <r>
      <rPr>
        <b/>
        <sz val="12"/>
        <color theme="1"/>
        <rFont val="Calibri"/>
        <family val="2"/>
      </rPr>
      <t>‡‡</t>
    </r>
  </si>
  <si>
    <t>3جلسه در هر فصل</t>
  </si>
  <si>
    <t>علامت ‡‡یعنی به ازای هر مدرسه یک جلسه آموزشی در هر فصل برگزار شود</t>
  </si>
  <si>
    <t>تعداد جلسات آموزشی برگزار شده در طول سه ماهه</t>
  </si>
  <si>
    <t>تعداد جلسات برگزار شده مورد انتظار به صورت فصلی</t>
  </si>
  <si>
    <t xml:space="preserve">تعداد جلسات فصلی برگزار شده </t>
  </si>
  <si>
    <t>تعداد کارگاههای مورد انتظار جهت شناسایی</t>
  </si>
  <si>
    <t xml:space="preserve">تعداد کارگاههای شناسایی شده ثبت در سامانه </t>
  </si>
  <si>
    <t xml:space="preserve">تعداد کارگاه مورد انتظار جهت بازرسی </t>
  </si>
  <si>
    <t>تعداد عملکرد بازرس</t>
  </si>
  <si>
    <t xml:space="preserve">تعداد کارگاههای جدید شناسایی شده </t>
  </si>
  <si>
    <t>تعداد کارگاههای  تحت پوشش بازرسی</t>
  </si>
  <si>
    <t>تعداد ارزیابی  عامل زیان آور صدا (کارگاه)</t>
  </si>
  <si>
    <t>تعداد کنترل عامل زیان آور روشنایی (شاغل)</t>
  </si>
  <si>
    <t>تعداد شاغلین معاینه شده</t>
  </si>
  <si>
    <t>تعداد جلسات  آموزش  تغذیه کودکان  برگزار شده در طول سه ماهه (بررسی مستندات )</t>
  </si>
  <si>
    <t xml:space="preserve">کودکان زیر 5 سال مبتلا به کم وزنی </t>
  </si>
  <si>
    <r>
      <t>شاخص</t>
    </r>
    <r>
      <rPr>
        <sz val="11"/>
        <color theme="1"/>
        <rFont val="B Titr"/>
        <charset val="178"/>
      </rPr>
      <t xml:space="preserve">(مورد انتظار) </t>
    </r>
  </si>
  <si>
    <t>درصد پوشش مادران باردار در برنامه PMTCT</t>
  </si>
  <si>
    <t xml:space="preserve"> بیماریابی سل</t>
  </si>
  <si>
    <t>تعداد خانوار ثبت شده اطلاعات بهداشت محیط خانوار در سامانه سیب</t>
  </si>
  <si>
    <t>درصد مورد انتظار پوشش واکسیناسیون</t>
  </si>
  <si>
    <t xml:space="preserve">درصد فصلی پوشش واکسیناسیون کسب شده </t>
  </si>
  <si>
    <t xml:space="preserve">تعداد مورد انتظار فصلی تب و بثورات </t>
  </si>
  <si>
    <t>تعداد تب و بثورات شناسایی شده</t>
  </si>
  <si>
    <t xml:space="preserve">تعداد نمونه التور مورد انتظار(تعداد جمعیت زیر 5 سال*2*0/02) </t>
  </si>
  <si>
    <t>تعداد نمونه التور گرفته شده به صورت فصلی</t>
  </si>
  <si>
    <t>تعداد افراد دیابتی  ارجاع شده به پزشک  به صورت فصلی</t>
  </si>
  <si>
    <t xml:space="preserve"> تعداد دیابت شناسایی شده  به صورت فصلی</t>
  </si>
  <si>
    <t>تعداد افراد دیابتی مورد انتظار ارجاع شده به پزشک ( 80 % مورد انتظار)</t>
  </si>
  <si>
    <t>تعداد مادر آموزش دیده مورد انتظار واجد کودک زیر 5 سال به صورت فصلی(برای 20% مادران مراجعه کننده دارای کودک زیر 5 سال )</t>
  </si>
  <si>
    <t>تعداد مادر آموزش دیده  واجد کودک زیر 5 سال به صورت فصلی</t>
  </si>
  <si>
    <t>تعدادکودک زیر 5 سال کوتاه قد مورد انتظار بر اساس شیوع 5.4 درصد</t>
  </si>
  <si>
    <t>جمعیت زیر 5 سال ثبت شده در سامانه سیب</t>
  </si>
  <si>
    <t>تعداد کودک زیر 5 سال کم وزن مورد انتظار بر اساس شیوع 4.9 درصد</t>
  </si>
  <si>
    <t>تعدادکودک زیر 5 سال کوتاه قد شناسایی شده فصلی</t>
  </si>
  <si>
    <t>تعداد کودک زیر 5 سال کم وزن شناسایی شده فصلی</t>
  </si>
  <si>
    <t xml:space="preserve">تعداد کودکان زیر 5 سال مبتلا به کوتاه قدی </t>
  </si>
  <si>
    <t>کودکان زیر 5 سال  مبتلا به لاغری</t>
  </si>
  <si>
    <t>تعداد کودک زیر 5 سال لاغر مورد انتظار بر اساس شیوع 4.1 درصد</t>
  </si>
  <si>
    <t>تعدادکودک زیر 5 سال لاغر شناسایی شده فصلی</t>
  </si>
  <si>
    <t>تعداد کودک زیر 5 سال واجد چاقی مورد انتظار بر اساس شیوع 2.5 درصد</t>
  </si>
  <si>
    <t xml:space="preserve">تعدادکودکان زیر 5 سال مبتلا به چاقی 
</t>
  </si>
  <si>
    <t>تعدادکودک زیر 5 سال چاق شناسایی شده فصلی</t>
  </si>
  <si>
    <t>تعداد نوجوان واجد اضافه وزن و چاقی شناسایی شده فصلی</t>
  </si>
  <si>
    <t>تعداد سالمند مراقبت شده مورد انتظار بر اساس 40 درصد جمعیت سالمند به صورت فصلی</t>
  </si>
  <si>
    <t>تعداد سالمند مراقبت انجام شده فصلی</t>
  </si>
  <si>
    <t>جمعیت نوجوان ثبت شده در سامانه سیب</t>
  </si>
  <si>
    <t>جمعیت جوان ثبت شده در سامانه سیب</t>
  </si>
  <si>
    <t>جمعیت میانسال ثبت شده در سامانه سیب</t>
  </si>
  <si>
    <t>جمعیت سالمند ثبت شده در سامانه سیب</t>
  </si>
  <si>
    <t>جمعیت زن باردار ثبت شده در سامانه سیب</t>
  </si>
  <si>
    <t>تعداد نوجوان واجد اضافه وزن و چاقی مورد انتظار بر اساس شیوع 14 درصد به صورت فصلی</t>
  </si>
  <si>
    <t>تعداد افراد آموزش دیده ترویج تغذیه سالم در گروه سنی نوجوان، جوان ، میانسال  سالمند به صورت فصلی</t>
  </si>
  <si>
    <t>تعداد افراد آموزش دیده مورد انتظار برای  گروههای سنی نوجوان، جوان، میانسال  سالمند به صورت فصلی( 5 %  همه گروههای سنی )</t>
  </si>
  <si>
    <t>تعداد افراد آموزش دیده</t>
  </si>
  <si>
    <t>تعداد جوان واجد اضافه وزن و چاقی مورد انتظار بر اساس شیوع 35 درصد به صورت فصلی</t>
  </si>
  <si>
    <t>تعداد جوان واجد اضافه وزن و چاقی شناسایی شده فصلی</t>
  </si>
  <si>
    <t>تعداد میانسال واجد اضافه وزن و چاقی شناسایی شده فصلی</t>
  </si>
  <si>
    <t>جمعیت زنان باردار</t>
  </si>
  <si>
    <t>تعداد زنان آموزش دیده برای مراقبت پیش از بارداری به صورت فصلی</t>
  </si>
  <si>
    <t>جمعیت زنان شوهر دار 49-10 سال بر اساس سامانه سیب</t>
  </si>
  <si>
    <t>تعداد میانسال واجد اضافه وزن و چاقی مورد انتظار بر اساس شیوع 70 درصد به صورت فصلی</t>
  </si>
  <si>
    <t>تعداد سالمند واجد اضافه وزن و چاقی شناسایی شده فصلی</t>
  </si>
  <si>
    <t>تعداد سالمند واجد اضافه وزن و چاقی مورد انتظار بر اساس شیوع 60 درصد به صورت فصلی</t>
  </si>
  <si>
    <t>تعداد افراد آموزش دیده  برای کنترل اضافه وزن و چاقی مورد انتظار برای  گروههای سنی نوجوان، جوان، میانسال  سالمند به صورت فصلی( 5 %  همه گروههای سنی )</t>
  </si>
  <si>
    <t>تعداد کودک زیر 5 سال غربالگری شده به صورت فصلی( مورد انتظار 100 % )</t>
  </si>
  <si>
    <t>تعداد شناسایی شده</t>
  </si>
  <si>
    <t>تعداد خدمات غربالکری تغذیه  کودکان  توسط مراقب سلامت</t>
  </si>
  <si>
    <t>تعداد خدمت غربالگری تغذیه به نوجوانان توسط مراقب سلامت</t>
  </si>
  <si>
    <t>تعداد نوجوان غربالگری شده به صورت فصلی( مورد انتظار 100 % )</t>
  </si>
  <si>
    <t>تعداد خدمت غربالگری تغذیه به میانسال توسط مراقب سلامت</t>
  </si>
  <si>
    <t>تعداد خدمت غربالگری تغذیه به جوانان توسط مراقب سلامت</t>
  </si>
  <si>
    <t>تعدادجوان غربالگری شده به صورت فصلی( مورد انتظار 100 % )</t>
  </si>
  <si>
    <t>تعداد میانسالان غربالگری شده به صورت فصلی( مورد انتظار 100 % )</t>
  </si>
  <si>
    <t>تعداد خدمت غربالگری تغذیه به سالمند توسط مراقب سلامت</t>
  </si>
  <si>
    <t>تعداد سالمند غربالگری شده به صورت فصلی( مورد انتظار 100 % )</t>
  </si>
  <si>
    <t>حداقل  زنان 49-10 مورد انتظار که مراقبت پیش از بارداری دریافت نموده اند ( 65 % )</t>
  </si>
  <si>
    <t xml:space="preserve">تعداد زنان باردار مراقبت دوران بارداری انجام شده به صورت فصلی </t>
  </si>
  <si>
    <t>تعداد زنان باردار مورد انتظار مراقبت دوران بارداری انجام شده به صورت فصلی ( حداقل 75 % یا مراقبت 6 بار در بارداری)</t>
  </si>
  <si>
    <t>تعداد زنان باردار مورد انتظار مراقبت پس از زایمان انجام شده به صورت فصلی ( حداقل 67 % یا مراقبت 2 بار پس از زایمان)</t>
  </si>
  <si>
    <t xml:space="preserve">تعداد زنان باردار مراقبت پس از زایمان انجام شده به صورت فصلی </t>
  </si>
  <si>
    <t>تعداد کودک زیر 5 سال مراقبت شده به صوت فصلی ( مورد انتظار 100 % )</t>
  </si>
  <si>
    <t>تعداد کودکان 12 ماهه</t>
  </si>
  <si>
    <t>تعداد کو.دک 12 ماهه مورد انتظار برای غربالگری ASQ  ( 100 % )</t>
  </si>
  <si>
    <r>
      <t xml:space="preserve">تعداد تن سنجی و ارزیابی الگوی </t>
    </r>
    <r>
      <rPr>
        <b/>
        <u/>
        <sz val="11"/>
        <color theme="1"/>
        <rFont val="B Titr"/>
        <charset val="178"/>
      </rPr>
      <t>تغذیه  برای مردان ( مورد انتظار 7.5 % به صورت فصلی )</t>
    </r>
  </si>
  <si>
    <t>تعداد انجام گرفته توسط مراقبت سلامت به صورت فصلی</t>
  </si>
  <si>
    <t xml:space="preserve">جمعیت زنان 59-45 سال </t>
  </si>
  <si>
    <t>تعداد کودک 12 ماهه غربالگری شده</t>
  </si>
  <si>
    <t xml:space="preserve">جمعیت زنان تک فرزند و بی فرزند </t>
  </si>
  <si>
    <t>تعداد  مشاوره فرزندآوری در زنان همسردار تک فرزند و بی فرزند ( مورد انتظا ر 100 %  ) به صورت فصلی</t>
  </si>
  <si>
    <t>تعداد مشاوره انجام شده به صورت فصلی</t>
  </si>
  <si>
    <t>تعداد مادران دارای فرزند 2 ساله که کمتر از 3 فرزند دارند</t>
  </si>
  <si>
    <t>تعداد مشاوره فرزندآوری در مادران دارای فرزند 2 ساله که کمتر از 3 فرزند دارند( مورد انتظار 100 % )</t>
  </si>
  <si>
    <t>تعداد زنان در معرض بارداری پرخطر که خدمات فاصله گذاری رایگان را دریافت نموده اند</t>
  </si>
  <si>
    <t>تعداد زنان در معرض بارداری پرخطر که خدمات فاصله گذاری رایگان را دریافت نموده اند( مورد انتظار  100 % )</t>
  </si>
  <si>
    <t>تعداد افرادی خدمت گرفته به صورت فصلی</t>
  </si>
  <si>
    <t>تعداد زنان مراجعه کننده برای مراقبت پیش از بارداری به دنبال مشاوره فرزندآوری ( مورد انتظار 100 ) به صورت فصلی</t>
  </si>
  <si>
    <t>تعداد زنان مراجعه کننده برای مراقبت پیش از بارداری به دنبال مشاوره فرزندآوری</t>
  </si>
  <si>
    <t>تعداد زوجین نابارور ارزیابی شده به صورت فصلی</t>
  </si>
  <si>
    <t xml:space="preserve">تعداد زوجینی که از نظر ناباروری توسط مراقب سلامت ارزیابی شده اند </t>
  </si>
  <si>
    <t>تعداد زوجینی که از نظر ناباروری توسط مراقب سلامت ارزیابی شده اند ( مورد انتظار 100 ) به صورت فصلی</t>
  </si>
  <si>
    <t>تعداد واحدهای بهداشت محیط درسامانه جامع بازرسی</t>
  </si>
  <si>
    <t>تعداد شاغلین دارای گواهینامه بهداشت</t>
  </si>
  <si>
    <t>تعداد دوره آموزشی برگزارشده</t>
  </si>
  <si>
    <t>تعداد موارد رعایت بهداشت موادغذایی در مراکز واماکن</t>
  </si>
  <si>
    <t>تعداد موارد رعایت بهداشت ابزار و تجهیزات در مراکزواماکن</t>
  </si>
  <si>
    <t>تعداد موارد رعایت بهداشت ساختمان در مراکزواماکن</t>
  </si>
  <si>
    <t>تعداد سنجش تجهیزات پرتابل بازرسی</t>
  </si>
  <si>
    <t>تعداد معدومی/امحاء/توقیف مواد غذایی</t>
  </si>
  <si>
    <t xml:space="preserve">تعداد نمونه برداری مواد غذایی </t>
  </si>
  <si>
    <t>تعداد اقدامات قانونی</t>
  </si>
  <si>
    <t>تعداد بازرسی ازمراکز و اماکن عمومی</t>
  </si>
  <si>
    <t>کلرسنجی از آب آشامیدنی*</t>
  </si>
  <si>
    <t xml:space="preserve">نمونه برداری میکروبی آب آشامیدنی از نظر باکتری کلیفرم گرماپای** </t>
  </si>
  <si>
    <t>تعداد خواروبار عرضه کننده دخانیات</t>
  </si>
  <si>
    <t>کلرسنجی از آب استخر در مناطق دارای استخر ماهی دوبار وبه تعداد 6 عدد  مورد انتظار است</t>
  </si>
  <si>
    <t>**</t>
  </si>
  <si>
    <t>نمونه برداری از آب استخر درمناطق دارای استخر ماهی دوبار وبه تعداد 6 عدد مورد انتظار است</t>
  </si>
  <si>
    <t xml:space="preserve">تعداد مورد انتظار جدید شناسایی و پیگیری شده  جهت رعایت بهداشت مواد غذایی به صورت فصلی </t>
  </si>
  <si>
    <t>تعداد مورد انتظار جدید شناسایی و پیگیری شده  جهت ابزار و تجهیزات به صورت فصلی</t>
  </si>
  <si>
    <t>تعداد مورد انتظار جدید شناسایی و پیگیری شده  جهت ساختمان به صورت فصلی</t>
  </si>
  <si>
    <t>تعداد سنجش مورد انتظار توسط تجهیزات پرتابل به صورت فصلی</t>
  </si>
  <si>
    <t xml:space="preserve">تعداد معدومی/امحائ/توقیف  مورد انتظار به صورت فصلی </t>
  </si>
  <si>
    <t xml:space="preserve">تعداد نمونه برداری موادغذایی مورد انتظار به صورت فصلی </t>
  </si>
  <si>
    <t xml:space="preserve">تعداد اقدامات قانونی مورد انتظار به صورت فصلی </t>
  </si>
  <si>
    <t xml:space="preserve">تعداد بازرسی مورد انتظار به صورت فصلی </t>
  </si>
  <si>
    <t xml:space="preserve">تعداد کلر سنجی مورد انتظار به صورت فصلی </t>
  </si>
  <si>
    <t xml:space="preserve">تعداد نمونه برداری مورد انتظار به صورت فصلی </t>
  </si>
  <si>
    <t>تعداد خواروبار عرضه کننده دخانیات واجد پروانه عاملیت ( مورد انتظار20%)</t>
  </si>
  <si>
    <t xml:space="preserve">تعداد خواروبار عرضه کننده دخانیات واجد پروانه عاملیت </t>
  </si>
  <si>
    <t>تعداد خواروبار عرضه کننده دخانیات واجد قفسه ساماندهی شده دخانیات ( مورد انتظار20%)</t>
  </si>
  <si>
    <t>تعداد گزارشات وصول شده جهت بررسی</t>
  </si>
  <si>
    <t>تعداد اماکن</t>
  </si>
  <si>
    <t>درصد پیشرفت فصلی مورد انتظار ( 2 % )</t>
  </si>
  <si>
    <t>درصد فصلی انجام شده</t>
  </si>
  <si>
    <t>تعداد موارد شناسایی شده مورد انتظار از نظر وزن گیری ناکافی مادران باردار ( 23 % )</t>
  </si>
  <si>
    <t>تعداد موارد شناسایی شده مورد انتظار از نظر کم خونی مادران باردار ( 11 % )</t>
  </si>
  <si>
    <t>وضعیت موجود تعداد خانوار ثبت شده</t>
  </si>
  <si>
    <t xml:space="preserve">تعداد خانوار  </t>
  </si>
  <si>
    <t>تعداد خانوار جدید مورد انتظار ثبت اطلاعات رادن در سامانه سیب  ( 25 % در هر فصل )</t>
  </si>
  <si>
    <t>تعداد خانوار جدید مورد انتظار ثبت اطلاعات ماوراء بنفش در سامانه سیب  ( 25 % در هر فصل )</t>
  </si>
  <si>
    <t>تعداد خانوار جدید مورد انتظار ثبت اطلاعات آب و فاضلاب در سامانه سیب  ( 25 % در هر فصل )</t>
  </si>
  <si>
    <t>تعداد خانوار جدید مورد انتظار ثبت اطلاعات بهئاشت محیط خانوار در سامانه سیب  ( 25 % در هر فصل )</t>
  </si>
  <si>
    <t>اماکن جدید شناسایی شده دارای پوستر به صورت فصلی )(مورد انتظار 100 %  در سال )</t>
  </si>
  <si>
    <t>تعداد ارزیابی فعالیت فیزیکی- غیر پزشک برای مردان ( مورد انتظار 7.5 % به صورت فصلی )</t>
  </si>
  <si>
    <t>تعداد بررسی استعمال دخانیات - غیر پزشک برای مردان ( مورد انتظار 7.5 % به صورت فصلی )</t>
  </si>
  <si>
    <t>تعداد ارزیابی سلامت روان - غیر پزشک برای مردان ( مورد انتظار 7.5 % به صورت فصلی )</t>
  </si>
  <si>
    <r>
      <t>تعداد ارزیابی پیشگیری از سکته های قلبی و مغزی از طریق خطرسنجی - غیر پزشک برای مردان ( مورد انتظار 7.5 % به صورت فصلی )</t>
    </r>
    <r>
      <rPr>
        <b/>
        <u/>
        <sz val="11"/>
        <color theme="1"/>
        <rFont val="B Titr"/>
        <charset val="178"/>
      </rPr>
      <t xml:space="preserve"> سنجی مرد</t>
    </r>
  </si>
  <si>
    <r>
      <t xml:space="preserve">تعداد تن سنجی و ارزیابی الگوی </t>
    </r>
    <r>
      <rPr>
        <b/>
        <u/>
        <sz val="11"/>
        <color theme="1"/>
        <rFont val="B Titr"/>
        <charset val="178"/>
      </rPr>
      <t>تغذیه  برای زنان ( مورد انتظار 7.5 % به صورت فصلی )</t>
    </r>
  </si>
  <si>
    <t>تعداد ارزیابی فعالیت فیزیکی- غیر پزشک برای زنان ( مورد انتظار 7.5 % به صورت فصلی )</t>
  </si>
  <si>
    <t>تعداد بررسی استعمال دخانیات - غیر پزشک برای زنان ( مورد انتظار 7.5 % به صورت فصلی )</t>
  </si>
  <si>
    <t>تعداد ارزیابی سلامت روان - غیر پزشک برای زنان ( مورد انتظار 7.5 % به صورت فصلی )</t>
  </si>
  <si>
    <r>
      <t>تعداد ارزیابی پیشگیری از سکته های قلبی و مغزی از طریق خطرسنجی - غیر پزشک برای زنان ( مورد انتظار 7.5 % به صورت فصلی )</t>
    </r>
    <r>
      <rPr>
        <b/>
        <u/>
        <sz val="11"/>
        <color theme="1"/>
        <rFont val="B Titr"/>
        <charset val="178"/>
      </rPr>
      <t xml:space="preserve"> </t>
    </r>
  </si>
  <si>
    <t>تعداد موارد  تشخیص زود هنگام و غربالگری سرطان پستان-ماما( مورد انتظار 7.5 % به صورت فصلی )</t>
  </si>
  <si>
    <t>تعداد موارد ارزیابی علائم و عوارض یائسگی زنان – غیر پزشک ( مورد انتظار 7.5 % به صورت فصلی )</t>
  </si>
  <si>
    <t>تعداد موارد بررسی تاریخچه باروری و یائسگی زنان میانسال- ماما( مورد انتظار 7.5 % به صورت فصلی )</t>
  </si>
  <si>
    <t xml:space="preserve">تعداد موارد بررسی غربالگری و تشخیص زود هنگام  سرطان سرویکس-ماما( مورد انتظار 7.5 % به صورت فصلی ) </t>
  </si>
  <si>
    <t xml:space="preserve"> تعداد موارد ارزیابی وضعیت عفونت آمیزشی زنان-ماما ( مورد انتظار 7.5 % به صورت فصلی ) </t>
  </si>
  <si>
    <t xml:space="preserve"> تعداد موارد  ارزیابی اختلال عملکرد جنسی – ماما  ( مورد انتظار 7.5 % به صورت فصلی ) </t>
  </si>
  <si>
    <t>علامت *ستاره یعنی  جمعیت واگذار شده به پایگاه در هر مرحله انجام وارنیش ممکن است تغییر کند</t>
  </si>
  <si>
    <t>مشخصات فرد</t>
  </si>
  <si>
    <t xml:space="preserve"> دوره آموزشی جدید مورد انتظار به صورت فصلی </t>
  </si>
  <si>
    <t>اطلاعات جمعیتی</t>
  </si>
  <si>
    <t xml:space="preserve">جمعیت یکبار خدمت گرفته </t>
  </si>
  <si>
    <t xml:space="preserve">ارزیابی </t>
  </si>
  <si>
    <t>واحد بهداشتی</t>
  </si>
  <si>
    <t>سالمند</t>
  </si>
  <si>
    <t>تعداد  کل خانوار تحت پوشش</t>
  </si>
  <si>
    <t>تعداد خانوار مورد انتظار در یک سال</t>
  </si>
  <si>
    <t xml:space="preserve"> تعداد مورد انتظار تا پایان فصل </t>
  </si>
  <si>
    <t>تعداد خانوار ارزیابی شده در پایان فصل</t>
  </si>
  <si>
    <t>تعدا خانوار آموزش داده شده مورد انتظار در یک سال</t>
  </si>
  <si>
    <t>مورد انتظار تا پایان فصل</t>
  </si>
  <si>
    <t>تعداد خانوار آموزش دیده در پایان فصل</t>
  </si>
  <si>
    <t>درصد خانوار اموزش دیده در پایان فصل</t>
  </si>
  <si>
    <t>ارزیابی</t>
  </si>
  <si>
    <t>آموزش</t>
  </si>
  <si>
    <t>مجموع امتیاز امادگی خانوار</t>
  </si>
  <si>
    <t xml:space="preserve">شاخص موجود پایگاه ها </t>
  </si>
  <si>
    <t>تعداد شاغلین مورد انتظار دارای کارت بهداشت(حداقل مورد انتظار 70%)</t>
  </si>
  <si>
    <t>تعداد شاغلین مورد انتظار دارای گواهینامه بهداشت(حداقل مورد انتظار70%)</t>
  </si>
  <si>
    <t>تعداد کنترل  عامل زیان آور صدا  مورد انتظار(کارگاه)</t>
  </si>
  <si>
    <t>تعداد ارزیابی عامل زیان آور روشنایی   (کارگاه)</t>
  </si>
  <si>
    <t>تعداد ارزیابی  عامل زیان پرتو مورد انتظار (شاغل)</t>
  </si>
  <si>
    <t>تعداد کنترل عامل زیان آور پرتو(کارگاه)</t>
  </si>
  <si>
    <t>تعداد ارزیابی  عامل زیان آور ارگونومی (شاغل)</t>
  </si>
  <si>
    <t>تعداد کنترل  عامل زیان آور ارگونومی (کارگاه)</t>
  </si>
  <si>
    <t>تعداد کارگاه ارزیابی عامل زیان آور صدا  مورد انتظار</t>
  </si>
  <si>
    <t>تعداد کنترل عامل زیان آور صدا مورد انتظار ( کارگاه )</t>
  </si>
  <si>
    <t>تعداد کارگاه ارزیابی عامل زیان آور روشنایی  مورد انتظار ( کارگاه )</t>
  </si>
  <si>
    <t>تعداد کنترل عامل زیان آور روشنایی مورد انتظار(کارگاه)</t>
  </si>
  <si>
    <t>تعداد ارزیابی  عامل زیان پرتو (شاغل)</t>
  </si>
  <si>
    <t>تعداد کنترل عامل زیان آور پرتومورد انتظار( کارگاه)</t>
  </si>
  <si>
    <t>تعداد ارزیابی عامل ارگونومی مورد انتظار ( شاغل)</t>
  </si>
  <si>
    <t xml:space="preserve">تعداد کنترل عامل زیان آور ارگونومی مورد انتظار ( شاغل </t>
  </si>
  <si>
    <t>تعداد شاغل معاینه شده مورد انتظار</t>
  </si>
  <si>
    <t xml:space="preserve">شاخص موجود پایگاه ها و هدف </t>
  </si>
  <si>
    <t>مراقب سلامت</t>
  </si>
  <si>
    <t>عنوان شاخص</t>
  </si>
  <si>
    <t>تعداد غربالگری انجام شده در جمعیت 5 تا 59 سال</t>
  </si>
  <si>
    <t xml:space="preserve"> کل جمعیت 5 تا 59 سال</t>
  </si>
  <si>
    <t>شاخص</t>
  </si>
  <si>
    <t>درصد استخراج شده</t>
  </si>
  <si>
    <t>درصد غربالگری اولیه انجام شده سلامت روان در جمعیت 5 تا 59 سال</t>
  </si>
  <si>
    <t>درصد غربالگری اولیه سلامت اجتماعی در جمعیت 5 تا 59 سال</t>
  </si>
  <si>
    <t>درصد غربالگری سوی مصرف مواد و الکل در جمعیت 15 تا 59 سال</t>
  </si>
  <si>
    <t>کارشناس سلامت روان</t>
  </si>
  <si>
    <t>تعداد کل غربالگری تکمیلی</t>
  </si>
  <si>
    <t>تعداد کل موارد غربالگری مثبت ارجاع شده</t>
  </si>
  <si>
    <t>درصد غربالگری تکمیلی سلامت اجتماعی انجام شده</t>
  </si>
  <si>
    <t>درصد غربالگری تکمیلی سوی مصرف مواد و الکل انجام شده</t>
  </si>
  <si>
    <t>پزشک</t>
  </si>
  <si>
    <t>تعداد اختلالات تشخیص داده شده</t>
  </si>
  <si>
    <t>کل موارد مثبت ارجاع شده از کارشناس مراقب سلامت</t>
  </si>
  <si>
    <t>درصد اختلالات روانپزشکی تشخیص داده شده</t>
  </si>
  <si>
    <t>نام مراقب سلامت /بهورز</t>
  </si>
  <si>
    <t>شاخص های پوشش کلی 
مراقبت جوانان</t>
  </si>
  <si>
    <t>شاخص پیشگیری از رفتار مخاطره آمیز بر اساس راهنمای چک لیست</t>
  </si>
  <si>
    <t xml:space="preserve">شاخص پوشش کلی مراقبت های نوجوانان </t>
  </si>
  <si>
    <t>شاخص ارجاع پزشک</t>
  </si>
  <si>
    <t>شاخص آموزش بلوغ</t>
  </si>
  <si>
    <t>ارائه خدمات بهداشتی در مدارس تحت پوشش شامل : اجرای تمرینات کششی، مدرسه مروج سلامت، پدیکلوز)</t>
  </si>
  <si>
    <t>جمعیت جوانان (30-18 سال بر اساس سامانه سیب )</t>
  </si>
  <si>
    <t>تعداد مورد انتظار  برای مراقبت  فصلی ( 33 درصد کل جمعیت جوان )</t>
  </si>
  <si>
    <t>تعداد جوان شناسایی شده</t>
  </si>
  <si>
    <t>درصد امتیاز کسب شده</t>
  </si>
  <si>
    <t>تعداد مورد انتظار جوان آموزش دیده در هر فصل ( 10 درصد کل جوانان )</t>
  </si>
  <si>
    <t>تعداد جوان آموزش داده شده</t>
  </si>
  <si>
    <t>جمعیت نوجوانان ( 18-5 سال بر اساس سامانه سیب شامل نوجوان پایه های  اول و چهارم  هفتم و دهم دانش آموزان و 9 ، 12 ، 15 ساله غیر دانش آموز درپایان سال)</t>
  </si>
  <si>
    <t>تعداد مورد انتظار  برای مراقبت  فصلی  بر اساس سامانه سیب( 33 درصد کل جمعیت نوجوان شامل پایه های  اول و چهارم  هفتم و دهم دانش آموزان و 9 ، 12 ، 15 ساله غیر دانش آموز درپایان سال)</t>
  </si>
  <si>
    <t>تعداد نوجوان مراقبت شده</t>
  </si>
  <si>
    <t>تعداد نوجوان ارجاع شده به پزشک بر اساس سامانه سیب و مورد انتظار سالیانه 100 %  ( فصلی)</t>
  </si>
  <si>
    <t>تعداد نوجوان ارجاع داده شده</t>
  </si>
  <si>
    <t>جمعیت پایه هفتم دختران و پایه دهم پسران</t>
  </si>
  <si>
    <t>تعداد مورد انتظار نوجوان آموزش داده شده برای بلوغ (  پایه هفتم دختران و پایه دهم پسران)</t>
  </si>
  <si>
    <t>تعداد نوجوان آموزش داده شده</t>
  </si>
  <si>
    <t>تعداد جلسات مورد انتظار برای ارائه خدمات بهداشتی در مدارس تحت پوشش شامل : اجرای تمرینات کششی، مدرسه مروج سلامت، پدیکلوز، فصلی 6 بار</t>
  </si>
  <si>
    <t xml:space="preserve">تعداد جلسات برگزار شده در مدارس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</si>
</sst>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53">
    <font>
      <sz val="11"/>
      <color theme="1"/>
      <name val="Calibri"/>
      <family val="2"/>
      <charset val="178"/>
      <scheme val="minor"/>
    </font>
    <font>
      <sz val="12"/>
      <color theme="1"/>
      <name val="B Titr"/>
      <charset val="178"/>
    </font>
    <font>
      <b/>
      <sz val="12"/>
      <color theme="1"/>
      <name val="B Titr"/>
      <charset val="178"/>
    </font>
    <font>
      <b/>
      <sz val="11"/>
      <color rgb="FF3F3F3F"/>
      <name val="Calibri"/>
      <family val="2"/>
      <scheme val="minor"/>
    </font>
    <font>
      <b/>
      <sz val="11"/>
      <color theme="1"/>
      <name val="B Nazanin"/>
      <charset val="178"/>
    </font>
    <font>
      <b/>
      <sz val="10"/>
      <color theme="1"/>
      <name val="B Nazanin"/>
      <charset val="178"/>
    </font>
    <font>
      <b/>
      <sz val="8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6"/>
      <color theme="1"/>
      <name val="B Titr"/>
      <charset val="178"/>
    </font>
    <font>
      <sz val="11"/>
      <color theme="1"/>
      <name val="B Nazanin"/>
      <charset val="178"/>
    </font>
    <font>
      <sz val="10"/>
      <color theme="1"/>
      <name val="B Nazanin"/>
      <charset val="178"/>
    </font>
    <font>
      <b/>
      <sz val="12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2"/>
      <color theme="1"/>
      <name val="Calibri"/>
      <family val="2"/>
    </font>
    <font>
      <sz val="18"/>
      <color theme="1"/>
      <name val="B Titr"/>
      <charset val="178"/>
    </font>
    <font>
      <sz val="11"/>
      <color theme="1"/>
      <name val="B Titr"/>
      <charset val="178"/>
    </font>
    <font>
      <sz val="10"/>
      <color theme="1"/>
      <name val="B Titr"/>
      <charset val="178"/>
    </font>
    <font>
      <b/>
      <sz val="18"/>
      <color theme="1"/>
      <name val="B Titr"/>
      <charset val="178"/>
    </font>
    <font>
      <sz val="11"/>
      <color theme="1"/>
      <name val="Arial"/>
      <family val="2"/>
    </font>
    <font>
      <sz val="8"/>
      <color theme="1"/>
      <name val="B Nazanin"/>
      <charset val="178"/>
    </font>
    <font>
      <b/>
      <sz val="7"/>
      <color theme="1"/>
      <name val="B Nazanin"/>
      <charset val="178"/>
    </font>
    <font>
      <sz val="11"/>
      <color rgb="FFFF0000"/>
      <name val="Calibri"/>
      <family val="2"/>
      <charset val="178"/>
      <scheme val="minor"/>
    </font>
    <font>
      <sz val="12"/>
      <name val="B Titr"/>
      <charset val="178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FF0000"/>
      <name val="B Nazanin"/>
      <charset val="178"/>
    </font>
    <font>
      <sz val="16"/>
      <name val="B Titr"/>
      <charset val="178"/>
    </font>
    <font>
      <sz val="9"/>
      <name val="B Titr"/>
      <charset val="178"/>
    </font>
    <font>
      <sz val="9"/>
      <color theme="1"/>
      <name val="Calibri"/>
      <family val="2"/>
      <charset val="178"/>
      <scheme val="minor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B Titr"/>
      <charset val="178"/>
    </font>
    <font>
      <sz val="14"/>
      <color theme="1"/>
      <name val="Calibri"/>
      <family val="2"/>
      <charset val="178"/>
      <scheme val="minor"/>
    </font>
    <font>
      <b/>
      <sz val="14"/>
      <color theme="1"/>
      <name val="B Titr"/>
      <charset val="178"/>
    </font>
    <font>
      <b/>
      <sz val="11"/>
      <color theme="1"/>
      <name val="B Titr"/>
      <charset val="178"/>
    </font>
    <font>
      <b/>
      <sz val="16"/>
      <color theme="1"/>
      <name val="B Titr"/>
      <charset val="178"/>
    </font>
    <font>
      <b/>
      <sz val="11"/>
      <color rgb="FFFF0000"/>
      <name val="B Titr"/>
      <charset val="178"/>
    </font>
    <font>
      <b/>
      <sz val="11"/>
      <color rgb="FF3F3F3F"/>
      <name val="B Nazanin"/>
      <charset val="178"/>
    </font>
    <font>
      <b/>
      <u/>
      <sz val="11"/>
      <color theme="1"/>
      <name val="B Titr"/>
      <charset val="178"/>
    </font>
    <font>
      <sz val="18"/>
      <name val="B Titr"/>
      <charset val="178"/>
    </font>
    <font>
      <b/>
      <sz val="11"/>
      <color rgb="FF000000"/>
      <name val="B Titr"/>
      <charset val="178"/>
    </font>
    <font>
      <b/>
      <sz val="11"/>
      <name val="B Titr"/>
      <charset val="178"/>
    </font>
    <font>
      <b/>
      <sz val="10"/>
      <color theme="1"/>
      <name val="B Titr"/>
      <charset val="178"/>
    </font>
    <font>
      <b/>
      <sz val="9"/>
      <color theme="1"/>
      <name val="B Titr"/>
      <charset val="178"/>
    </font>
    <font>
      <sz val="8"/>
      <color theme="1"/>
      <name val="B Titr"/>
      <charset val="178"/>
    </font>
    <font>
      <sz val="11"/>
      <color theme="5" tint="0.39997558519241921"/>
      <name val="B Titr"/>
      <charset val="178"/>
    </font>
    <font>
      <sz val="10"/>
      <color rgb="FF002060"/>
      <name val="B Titr"/>
      <charset val="178"/>
    </font>
    <font>
      <sz val="10"/>
      <color rgb="FFFF0000"/>
      <name val="B Titr"/>
      <charset val="178"/>
    </font>
    <font>
      <sz val="10"/>
      <color rgb="FF00B050"/>
      <name val="B Titr"/>
      <charset val="178"/>
    </font>
    <font>
      <sz val="10"/>
      <color rgb="FFFFC000"/>
      <name val="B Titr"/>
      <charset val="178"/>
    </font>
    <font>
      <sz val="10"/>
      <color rgb="FF7030A0"/>
      <name val="B Titr"/>
      <charset val="178"/>
    </font>
    <font>
      <sz val="10"/>
      <color theme="5" tint="0.39997558519241921"/>
      <name val="B Titr"/>
      <charset val="178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indexed="64"/>
      </bottom>
      <diagonal/>
    </border>
  </borders>
  <cellStyleXfs count="2">
    <xf numFmtId="0" fontId="0" fillId="0" borderId="0"/>
    <xf numFmtId="0" fontId="3" fillId="9" borderId="27" applyNumberFormat="0" applyAlignment="0" applyProtection="0"/>
  </cellStyleXfs>
  <cellXfs count="635">
    <xf numFmtId="0" fontId="0" fillId="0" borderId="0" xfId="0"/>
    <xf numFmtId="0" fontId="1" fillId="6" borderId="1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3" fontId="2" fillId="5" borderId="13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9" fontId="1" fillId="7" borderId="1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9" fontId="1" fillId="8" borderId="24" xfId="0" applyNumberFormat="1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9" fontId="1" fillId="8" borderId="26" xfId="0" applyNumberFormat="1" applyFont="1" applyFill="1" applyBorder="1" applyAlignment="1">
      <alignment horizontal="center" vertical="center"/>
    </xf>
    <xf numFmtId="1" fontId="1" fillId="6" borderId="23" xfId="0" applyNumberFormat="1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vertical="center"/>
    </xf>
    <xf numFmtId="9" fontId="1" fillId="8" borderId="6" xfId="0" applyNumberFormat="1" applyFont="1" applyFill="1" applyBorder="1" applyAlignment="1">
      <alignment horizontal="center" vertical="center"/>
    </xf>
    <xf numFmtId="9" fontId="1" fillId="8" borderId="8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textRotation="90"/>
    </xf>
    <xf numFmtId="0" fontId="1" fillId="0" borderId="0" xfId="0" applyFont="1" applyBorder="1" applyAlignment="1">
      <alignment horizontal="center" vertical="center" textRotation="90"/>
    </xf>
    <xf numFmtId="0" fontId="1" fillId="6" borderId="21" xfId="0" applyFont="1" applyFill="1" applyBorder="1" applyAlignment="1">
      <alignment horizontal="center" vertical="center" textRotation="90"/>
    </xf>
    <xf numFmtId="0" fontId="1" fillId="8" borderId="21" xfId="0" applyFont="1" applyFill="1" applyBorder="1" applyAlignment="1">
      <alignment horizontal="center" vertical="center" textRotation="90"/>
    </xf>
    <xf numFmtId="0" fontId="1" fillId="8" borderId="21" xfId="0" applyFont="1" applyFill="1" applyBorder="1" applyAlignment="1">
      <alignment horizontal="center" vertical="center" textRotation="90" wrapText="1"/>
    </xf>
    <xf numFmtId="0" fontId="1" fillId="6" borderId="20" xfId="0" applyFont="1" applyFill="1" applyBorder="1" applyAlignment="1">
      <alignment horizontal="center" vertical="center" textRotation="90" wrapText="1"/>
    </xf>
    <xf numFmtId="0" fontId="1" fillId="7" borderId="5" xfId="0" applyFont="1" applyFill="1" applyBorder="1" applyAlignment="1">
      <alignment horizontal="center" vertical="center" textRotation="90"/>
    </xf>
    <xf numFmtId="0" fontId="1" fillId="7" borderId="1" xfId="0" applyFont="1" applyFill="1" applyBorder="1" applyAlignment="1">
      <alignment horizontal="center" vertical="center" textRotation="90"/>
    </xf>
    <xf numFmtId="0" fontId="1" fillId="8" borderId="6" xfId="0" applyFont="1" applyFill="1" applyBorder="1" applyAlignment="1">
      <alignment horizontal="center" vertical="center" textRotation="90"/>
    </xf>
    <xf numFmtId="0" fontId="1" fillId="7" borderId="1" xfId="0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1" fillId="8" borderId="21" xfId="0" applyNumberFormat="1" applyFont="1" applyFill="1" applyBorder="1" applyAlignment="1">
      <alignment horizontal="center" vertical="center"/>
    </xf>
    <xf numFmtId="0" fontId="5" fillId="10" borderId="33" xfId="0" applyFont="1" applyFill="1" applyBorder="1" applyAlignment="1">
      <alignment horizontal="center"/>
    </xf>
    <xf numFmtId="0" fontId="5" fillId="10" borderId="38" xfId="0" applyFont="1" applyFill="1" applyBorder="1" applyAlignment="1">
      <alignment horizontal="center"/>
    </xf>
    <xf numFmtId="0" fontId="7" fillId="0" borderId="43" xfId="0" applyFont="1" applyBorder="1"/>
    <xf numFmtId="0" fontId="5" fillId="0" borderId="43" xfId="0" applyFont="1" applyBorder="1"/>
    <xf numFmtId="0" fontId="8" fillId="0" borderId="43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164" fontId="8" fillId="0" borderId="43" xfId="0" applyNumberFormat="1" applyFont="1" applyBorder="1" applyAlignment="1">
      <alignment horizontal="center"/>
    </xf>
    <xf numFmtId="0" fontId="7" fillId="0" borderId="46" xfId="0" applyFont="1" applyBorder="1"/>
    <xf numFmtId="0" fontId="5" fillId="0" borderId="46" xfId="0" applyFont="1" applyBorder="1"/>
    <xf numFmtId="0" fontId="8" fillId="0" borderId="46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164" fontId="8" fillId="0" borderId="46" xfId="0" applyNumberFormat="1" applyFont="1" applyBorder="1" applyAlignment="1">
      <alignment horizontal="center"/>
    </xf>
    <xf numFmtId="0" fontId="1" fillId="6" borderId="6" xfId="0" applyFont="1" applyFill="1" applyBorder="1" applyAlignment="1">
      <alignment horizontal="center" vertical="center"/>
    </xf>
    <xf numFmtId="0" fontId="0" fillId="0" borderId="0" xfId="0" applyBorder="1"/>
    <xf numFmtId="0" fontId="0" fillId="0" borderId="1" xfId="0" applyBorder="1"/>
    <xf numFmtId="0" fontId="1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textRotation="90"/>
    </xf>
    <xf numFmtId="0" fontId="9" fillId="3" borderId="20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/>
    </xf>
    <xf numFmtId="0" fontId="9" fillId="0" borderId="0" xfId="0" applyFont="1" applyBorder="1" applyAlignment="1">
      <alignment horizontal="center" vertical="center" textRotation="90"/>
    </xf>
    <xf numFmtId="0" fontId="9" fillId="0" borderId="66" xfId="0" applyFont="1" applyBorder="1" applyAlignment="1">
      <alignment horizontal="center" vertical="center" textRotation="90"/>
    </xf>
    <xf numFmtId="0" fontId="9" fillId="7" borderId="5" xfId="0" applyFont="1" applyFill="1" applyBorder="1" applyAlignment="1">
      <alignment horizontal="center" vertical="center" textRotation="90"/>
    </xf>
    <xf numFmtId="0" fontId="9" fillId="7" borderId="1" xfId="0" applyFont="1" applyFill="1" applyBorder="1" applyAlignment="1">
      <alignment horizontal="center" vertical="center" textRotation="90" wrapText="1"/>
    </xf>
    <xf numFmtId="0" fontId="9" fillId="7" borderId="6" xfId="0" applyFont="1" applyFill="1" applyBorder="1" applyAlignment="1">
      <alignment horizontal="center" vertical="center" textRotation="90"/>
    </xf>
    <xf numFmtId="0" fontId="9" fillId="7" borderId="1" xfId="0" applyFont="1" applyFill="1" applyBorder="1" applyAlignment="1">
      <alignment horizontal="center" vertical="center" textRotation="90"/>
    </xf>
    <xf numFmtId="0" fontId="9" fillId="7" borderId="35" xfId="0" applyFont="1" applyFill="1" applyBorder="1" applyAlignment="1">
      <alignment horizontal="center" vertical="center" textRotation="90"/>
    </xf>
    <xf numFmtId="4" fontId="15" fillId="2" borderId="0" xfId="0" applyNumberFormat="1" applyFont="1" applyFill="1" applyBorder="1" applyAlignment="1">
      <alignment horizontal="center" vertical="center"/>
    </xf>
    <xf numFmtId="4" fontId="15" fillId="7" borderId="1" xfId="0" applyNumberFormat="1" applyFont="1" applyFill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4" fontId="18" fillId="5" borderId="13" xfId="0" applyNumberFormat="1" applyFont="1" applyFill="1" applyBorder="1" applyAlignment="1">
      <alignment horizontal="center" vertical="center"/>
    </xf>
    <xf numFmtId="4" fontId="18" fillId="4" borderId="13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4" fontId="15" fillId="5" borderId="1" xfId="0" applyNumberFormat="1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4" fontId="15" fillId="5" borderId="2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6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textRotation="90"/>
    </xf>
    <xf numFmtId="0" fontId="9" fillId="2" borderId="71" xfId="0" applyNumberFormat="1" applyFont="1" applyFill="1" applyBorder="1" applyAlignment="1">
      <alignment horizontal="center" vertical="center" textRotation="90"/>
    </xf>
    <xf numFmtId="0" fontId="9" fillId="2" borderId="72" xfId="0" applyNumberFormat="1" applyFont="1" applyFill="1" applyBorder="1" applyAlignment="1">
      <alignment horizontal="center" vertical="center" textRotation="90"/>
    </xf>
    <xf numFmtId="0" fontId="1" fillId="2" borderId="1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center" vertical="center"/>
    </xf>
    <xf numFmtId="9" fontId="9" fillId="2" borderId="0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9" fontId="9" fillId="0" borderId="0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0" fontId="1" fillId="3" borderId="82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83" xfId="0" applyFont="1" applyFill="1" applyBorder="1" applyAlignment="1">
      <alignment horizontal="center" vertical="center"/>
    </xf>
    <xf numFmtId="0" fontId="1" fillId="6" borderId="84" xfId="0" applyFont="1" applyFill="1" applyBorder="1" applyAlignment="1">
      <alignment horizontal="center" vertical="center"/>
    </xf>
    <xf numFmtId="0" fontId="1" fillId="7" borderId="32" xfId="0" applyFont="1" applyFill="1" applyBorder="1" applyAlignment="1">
      <alignment horizontal="center" vertical="center"/>
    </xf>
    <xf numFmtId="0" fontId="1" fillId="6" borderId="65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3" borderId="85" xfId="0" applyFont="1" applyFill="1" applyBorder="1" applyAlignment="1">
      <alignment horizontal="center" vertical="center"/>
    </xf>
    <xf numFmtId="0" fontId="1" fillId="3" borderId="86" xfId="0" applyFont="1" applyFill="1" applyBorder="1" applyAlignment="1">
      <alignment horizontal="center" vertical="center"/>
    </xf>
    <xf numFmtId="0" fontId="2" fillId="4" borderId="87" xfId="0" applyFont="1" applyFill="1" applyBorder="1" applyAlignment="1">
      <alignment horizontal="center" vertical="center"/>
    </xf>
    <xf numFmtId="3" fontId="2" fillId="5" borderId="87" xfId="0" applyNumberFormat="1" applyFont="1" applyFill="1" applyBorder="1" applyAlignment="1">
      <alignment horizontal="center" vertical="center"/>
    </xf>
    <xf numFmtId="0" fontId="1" fillId="6" borderId="88" xfId="0" applyFont="1" applyFill="1" applyBorder="1" applyAlignment="1">
      <alignment horizontal="center" vertical="center"/>
    </xf>
    <xf numFmtId="0" fontId="1" fillId="7" borderId="88" xfId="0" applyFont="1" applyFill="1" applyBorder="1" applyAlignment="1">
      <alignment horizontal="center" vertical="center"/>
    </xf>
    <xf numFmtId="0" fontId="1" fillId="7" borderId="8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9" fontId="1" fillId="7" borderId="0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1" fontId="1" fillId="6" borderId="1" xfId="0" applyNumberFormat="1" applyFont="1" applyFill="1" applyBorder="1" applyAlignment="1">
      <alignment horizontal="center" vertical="center"/>
    </xf>
    <xf numFmtId="9" fontId="1" fillId="8" borderId="35" xfId="0" applyNumberFormat="1" applyFont="1" applyFill="1" applyBorder="1" applyAlignment="1">
      <alignment horizontal="center" vertical="center"/>
    </xf>
    <xf numFmtId="0" fontId="21" fillId="10" borderId="33" xfId="0" applyFont="1" applyFill="1" applyBorder="1" applyAlignment="1">
      <alignment horizontal="center"/>
    </xf>
    <xf numFmtId="0" fontId="6" fillId="10" borderId="40" xfId="0" applyFont="1" applyFill="1" applyBorder="1" applyAlignment="1">
      <alignment horizontal="center"/>
    </xf>
    <xf numFmtId="0" fontId="6" fillId="10" borderId="38" xfId="0" applyFont="1" applyFill="1" applyBorder="1" applyAlignment="1">
      <alignment horizontal="center"/>
    </xf>
    <xf numFmtId="0" fontId="10" fillId="0" borderId="39" xfId="0" applyFont="1" applyBorder="1" applyAlignment="1">
      <alignment horizontal="center"/>
    </xf>
    <xf numFmtId="3" fontId="11" fillId="0" borderId="43" xfId="0" applyNumberFormat="1" applyFont="1" applyBorder="1" applyAlignment="1">
      <alignment horizontal="center"/>
    </xf>
    <xf numFmtId="3" fontId="11" fillId="0" borderId="44" xfId="0" applyNumberFormat="1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93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94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95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/>
    <xf numFmtId="1" fontId="2" fillId="5" borderId="13" xfId="0" applyNumberFormat="1" applyFont="1" applyFill="1" applyBorder="1" applyAlignment="1">
      <alignment horizontal="center" vertical="center"/>
    </xf>
    <xf numFmtId="1" fontId="2" fillId="5" borderId="18" xfId="0" applyNumberFormat="1" applyFont="1" applyFill="1" applyBorder="1" applyAlignment="1">
      <alignment horizontal="center" vertical="center"/>
    </xf>
    <xf numFmtId="1" fontId="2" fillId="5" borderId="87" xfId="0" applyNumberFormat="1" applyFont="1" applyFill="1" applyBorder="1" applyAlignment="1">
      <alignment horizontal="center" vertical="center"/>
    </xf>
    <xf numFmtId="1" fontId="2" fillId="5" borderId="14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90"/>
    </xf>
    <xf numFmtId="0" fontId="12" fillId="0" borderId="1" xfId="0" applyFont="1" applyFill="1" applyBorder="1" applyAlignment="1">
      <alignment horizontal="center" vertical="center" textRotation="90"/>
    </xf>
    <xf numFmtId="1" fontId="13" fillId="8" borderId="1" xfId="0" applyNumberFormat="1" applyFont="1" applyFill="1" applyBorder="1" applyAlignment="1">
      <alignment horizontal="center" vertical="center"/>
    </xf>
    <xf numFmtId="0" fontId="22" fillId="2" borderId="0" xfId="0" applyFont="1" applyFill="1"/>
    <xf numFmtId="0" fontId="23" fillId="16" borderId="1" xfId="0" applyFont="1" applyFill="1" applyBorder="1" applyAlignment="1">
      <alignment horizontal="center" vertical="center" textRotation="90"/>
    </xf>
    <xf numFmtId="0" fontId="22" fillId="16" borderId="1" xfId="0" applyFont="1" applyFill="1" applyBorder="1"/>
    <xf numFmtId="1" fontId="22" fillId="16" borderId="1" xfId="0" applyNumberFormat="1" applyFont="1" applyFill="1" applyBorder="1"/>
    <xf numFmtId="0" fontId="12" fillId="16" borderId="1" xfId="0" applyFont="1" applyFill="1" applyBorder="1" applyAlignment="1">
      <alignment horizontal="center" vertical="center" textRotation="90"/>
    </xf>
    <xf numFmtId="1" fontId="13" fillId="16" borderId="1" xfId="0" applyNumberFormat="1" applyFont="1" applyFill="1" applyBorder="1" applyAlignment="1">
      <alignment horizontal="center" vertical="center"/>
    </xf>
    <xf numFmtId="1" fontId="13" fillId="16" borderId="1" xfId="0" applyNumberFormat="1" applyFont="1" applyFill="1" applyBorder="1" applyAlignment="1">
      <alignment horizontal="center"/>
    </xf>
    <xf numFmtId="0" fontId="1" fillId="2" borderId="64" xfId="0" applyNumberFormat="1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0" fontId="25" fillId="0" borderId="0" xfId="0" applyFont="1"/>
    <xf numFmtId="0" fontId="8" fillId="0" borderId="1" xfId="0" applyFont="1" applyBorder="1" applyAlignment="1">
      <alignment horizontal="right" vertical="center" wrapText="1" readingOrder="2"/>
    </xf>
    <xf numFmtId="0" fontId="7" fillId="0" borderId="0" xfId="0" applyFont="1" applyAlignment="1">
      <alignment horizontal="right" vertical="center" readingOrder="2"/>
    </xf>
    <xf numFmtId="0" fontId="12" fillId="0" borderId="0" xfId="0" applyFont="1" applyAlignment="1">
      <alignment horizontal="right" vertical="center" readingOrder="2"/>
    </xf>
    <xf numFmtId="0" fontId="17" fillId="0" borderId="0" xfId="0" applyFont="1" applyBorder="1" applyAlignment="1">
      <alignment horizontal="center" vertical="center" readingOrder="2"/>
    </xf>
    <xf numFmtId="0" fontId="17" fillId="0" borderId="0" xfId="0" applyFont="1" applyBorder="1" applyAlignment="1">
      <alignment horizontal="center" vertical="center" wrapText="1" readingOrder="2"/>
    </xf>
    <xf numFmtId="0" fontId="17" fillId="0" borderId="0" xfId="0" applyFont="1" applyAlignment="1">
      <alignment horizontal="left" vertical="center" readingOrder="2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29" fillId="0" borderId="0" xfId="0" applyFont="1"/>
    <xf numFmtId="0" fontId="28" fillId="6" borderId="13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/>
    </xf>
    <xf numFmtId="0" fontId="28" fillId="17" borderId="6" xfId="0" applyFont="1" applyFill="1" applyBorder="1" applyAlignment="1">
      <alignment horizontal="center" vertical="center"/>
    </xf>
    <xf numFmtId="0" fontId="29" fillId="0" borderId="0" xfId="0" applyFont="1" applyAlignment="1"/>
    <xf numFmtId="0" fontId="0" fillId="6" borderId="0" xfId="0" applyFill="1" applyAlignment="1"/>
    <xf numFmtId="0" fontId="0" fillId="0" borderId="0" xfId="0" applyAlignment="1"/>
    <xf numFmtId="0" fontId="24" fillId="6" borderId="1" xfId="0" applyFont="1" applyFill="1" applyBorder="1" applyAlignment="1">
      <alignment vertical="center" wrapText="1"/>
    </xf>
    <xf numFmtId="0" fontId="24" fillId="18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wrapText="1"/>
    </xf>
    <xf numFmtId="3" fontId="0" fillId="6" borderId="1" xfId="0" applyNumberFormat="1" applyFill="1" applyBorder="1" applyAlignment="1">
      <alignment wrapText="1"/>
    </xf>
    <xf numFmtId="0" fontId="0" fillId="18" borderId="1" xfId="0" applyFill="1" applyBorder="1" applyAlignment="1"/>
    <xf numFmtId="3" fontId="24" fillId="6" borderId="1" xfId="0" applyNumberFormat="1" applyFont="1" applyFill="1" applyBorder="1" applyAlignment="1">
      <alignment vertical="center" wrapText="1"/>
    </xf>
    <xf numFmtId="0" fontId="0" fillId="19" borderId="1" xfId="0" applyFill="1" applyBorder="1" applyAlignment="1">
      <alignment wrapText="1"/>
    </xf>
    <xf numFmtId="3" fontId="0" fillId="19" borderId="1" xfId="0" applyNumberFormat="1" applyFill="1" applyBorder="1" applyAlignment="1">
      <alignment wrapText="1"/>
    </xf>
    <xf numFmtId="0" fontId="0" fillId="3" borderId="1" xfId="0" applyFill="1" applyBorder="1" applyAlignment="1">
      <alignment wrapText="1"/>
    </xf>
    <xf numFmtId="3" fontId="0" fillId="3" borderId="1" xfId="0" applyNumberFormat="1" applyFill="1" applyBorder="1" applyAlignment="1">
      <alignment wrapText="1"/>
    </xf>
    <xf numFmtId="0" fontId="24" fillId="19" borderId="1" xfId="0" applyFont="1" applyFill="1" applyBorder="1" applyAlignment="1">
      <alignment vertical="center" wrapText="1"/>
    </xf>
    <xf numFmtId="3" fontId="24" fillId="19" borderId="1" xfId="0" applyNumberFormat="1" applyFont="1" applyFill="1" applyBorder="1" applyAlignment="1">
      <alignment vertical="center" wrapText="1"/>
    </xf>
    <xf numFmtId="0" fontId="24" fillId="3" borderId="1" xfId="0" applyFont="1" applyFill="1" applyBorder="1" applyAlignment="1">
      <alignment vertical="center" wrapText="1"/>
    </xf>
    <xf numFmtId="3" fontId="24" fillId="3" borderId="1" xfId="0" applyNumberFormat="1" applyFont="1" applyFill="1" applyBorder="1" applyAlignment="1">
      <alignment vertical="center" wrapText="1"/>
    </xf>
    <xf numFmtId="0" fontId="0" fillId="7" borderId="1" xfId="0" applyFill="1" applyBorder="1" applyAlignment="1">
      <alignment wrapText="1"/>
    </xf>
    <xf numFmtId="3" fontId="0" fillId="7" borderId="1" xfId="0" applyNumberFormat="1" applyFill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12" fillId="0" borderId="1" xfId="0" applyFont="1" applyBorder="1"/>
    <xf numFmtId="0" fontId="9" fillId="3" borderId="64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/>
    </xf>
    <xf numFmtId="3" fontId="2" fillId="2" borderId="44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9" fontId="9" fillId="2" borderId="75" xfId="0" applyNumberFormat="1" applyFont="1" applyFill="1" applyBorder="1" applyAlignment="1">
      <alignment horizontal="center" vertical="center" textRotation="90"/>
    </xf>
    <xf numFmtId="9" fontId="1" fillId="8" borderId="1" xfId="0" applyNumberFormat="1" applyFont="1" applyFill="1" applyBorder="1" applyAlignment="1">
      <alignment horizontal="center" vertical="center"/>
    </xf>
    <xf numFmtId="0" fontId="9" fillId="2" borderId="75" xfId="0" applyFont="1" applyFill="1" applyBorder="1" applyAlignment="1">
      <alignment horizontal="center" vertical="center" textRotation="90"/>
    </xf>
    <xf numFmtId="0" fontId="1" fillId="8" borderId="35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36" xfId="0" applyNumberFormat="1" applyFont="1" applyFill="1" applyBorder="1" applyAlignment="1">
      <alignment horizontal="center" vertical="center" textRotation="90"/>
    </xf>
    <xf numFmtId="0" fontId="9" fillId="2" borderId="36" xfId="0" applyNumberFormat="1" applyFont="1" applyFill="1" applyBorder="1" applyAlignment="1">
      <alignment horizontal="center" vertical="center" textRotation="90" wrapText="1"/>
    </xf>
    <xf numFmtId="0" fontId="1" fillId="2" borderId="1" xfId="0" applyNumberFormat="1" applyFont="1" applyFill="1" applyBorder="1" applyAlignment="1">
      <alignment horizontal="center" vertical="center" wrapText="1"/>
    </xf>
    <xf numFmtId="165" fontId="1" fillId="8" borderId="1" xfId="0" applyNumberFormat="1" applyFont="1" applyFill="1" applyBorder="1" applyAlignment="1">
      <alignment horizontal="center" vertical="center"/>
    </xf>
    <xf numFmtId="1" fontId="18" fillId="5" borderId="13" xfId="0" applyNumberFormat="1" applyFont="1" applyFill="1" applyBorder="1" applyAlignment="1">
      <alignment horizontal="center" vertical="center"/>
    </xf>
    <xf numFmtId="1" fontId="18" fillId="5" borderId="1" xfId="0" applyNumberFormat="1" applyFont="1" applyFill="1" applyBorder="1" applyAlignment="1">
      <alignment horizontal="center" vertical="center"/>
    </xf>
    <xf numFmtId="1" fontId="15" fillId="5" borderId="1" xfId="0" applyNumberFormat="1" applyFont="1" applyFill="1" applyBorder="1" applyAlignment="1">
      <alignment horizontal="center" vertical="center"/>
    </xf>
    <xf numFmtId="0" fontId="34" fillId="6" borderId="6" xfId="0" applyFont="1" applyFill="1" applyBorder="1" applyAlignment="1">
      <alignment horizontal="center" vertical="center" textRotation="90" wrapText="1"/>
    </xf>
    <xf numFmtId="0" fontId="2" fillId="4" borderId="18" xfId="0" applyFont="1" applyFill="1" applyBorder="1" applyAlignment="1">
      <alignment horizontal="center" vertical="center"/>
    </xf>
    <xf numFmtId="1" fontId="15" fillId="3" borderId="13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textRotation="90" wrapText="1"/>
    </xf>
    <xf numFmtId="3" fontId="36" fillId="5" borderId="1" xfId="0" applyNumberFormat="1" applyFont="1" applyFill="1" applyBorder="1" applyAlignment="1">
      <alignment horizontal="center" vertical="center"/>
    </xf>
    <xf numFmtId="1" fontId="15" fillId="6" borderId="5" xfId="0" applyNumberFormat="1" applyFont="1" applyFill="1" applyBorder="1" applyAlignment="1">
      <alignment horizontal="center" vertical="center"/>
    </xf>
    <xf numFmtId="1" fontId="15" fillId="7" borderId="5" xfId="0" applyNumberFormat="1" applyFont="1" applyFill="1" applyBorder="1" applyAlignment="1">
      <alignment horizontal="center" vertical="center"/>
    </xf>
    <xf numFmtId="1" fontId="15" fillId="7" borderId="6" xfId="0" applyNumberFormat="1" applyFont="1" applyFill="1" applyBorder="1" applyAlignment="1">
      <alignment horizontal="center" vertical="center"/>
    </xf>
    <xf numFmtId="1" fontId="15" fillId="7" borderId="1" xfId="0" applyNumberFormat="1" applyFont="1" applyFill="1" applyBorder="1" applyAlignment="1">
      <alignment horizontal="center" vertical="center"/>
    </xf>
    <xf numFmtId="1" fontId="15" fillId="7" borderId="35" xfId="0" applyNumberFormat="1" applyFont="1" applyFill="1" applyBorder="1" applyAlignment="1">
      <alignment horizontal="center" vertical="center"/>
    </xf>
    <xf numFmtId="1" fontId="18" fillId="5" borderId="13" xfId="0" applyNumberFormat="1" applyFont="1" applyFill="1" applyBorder="1" applyAlignment="1">
      <alignment horizontal="center" vertical="center" wrapText="1"/>
    </xf>
    <xf numFmtId="4" fontId="15" fillId="6" borderId="1" xfId="0" applyNumberFormat="1" applyFont="1" applyFill="1" applyBorder="1" applyAlignment="1">
      <alignment horizontal="center" vertical="center"/>
    </xf>
    <xf numFmtId="1" fontId="15" fillId="8" borderId="6" xfId="0" applyNumberFormat="1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 textRotation="90" wrapText="1"/>
    </xf>
    <xf numFmtId="0" fontId="9" fillId="6" borderId="5" xfId="0" applyFont="1" applyFill="1" applyBorder="1" applyAlignment="1">
      <alignment horizontal="center" vertical="center" textRotation="90" wrapText="1"/>
    </xf>
    <xf numFmtId="0" fontId="9" fillId="8" borderId="6" xfId="0" applyFont="1" applyFill="1" applyBorder="1" applyAlignment="1">
      <alignment horizontal="center" vertical="center" textRotation="90" wrapText="1"/>
    </xf>
    <xf numFmtId="1" fontId="15" fillId="8" borderId="1" xfId="0" applyNumberFormat="1" applyFont="1" applyFill="1" applyBorder="1" applyAlignment="1">
      <alignment horizontal="center" vertical="center"/>
    </xf>
    <xf numFmtId="0" fontId="32" fillId="8" borderId="6" xfId="0" applyFont="1" applyFill="1" applyBorder="1" applyAlignment="1">
      <alignment horizontal="center" vertical="center" textRotation="90" wrapText="1"/>
    </xf>
    <xf numFmtId="0" fontId="35" fillId="13" borderId="29" xfId="0" applyFont="1" applyFill="1" applyBorder="1" applyAlignment="1">
      <alignment horizontal="center" vertical="center"/>
    </xf>
    <xf numFmtId="0" fontId="0" fillId="11" borderId="0" xfId="0" applyFont="1" applyFill="1"/>
    <xf numFmtId="0" fontId="0" fillId="0" borderId="0" xfId="0" applyFont="1"/>
    <xf numFmtId="0" fontId="0" fillId="15" borderId="0" xfId="0" applyFont="1" applyFill="1"/>
    <xf numFmtId="0" fontId="0" fillId="7" borderId="0" xfId="0" applyFont="1" applyFill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readingOrder="2"/>
    </xf>
    <xf numFmtId="9" fontId="4" fillId="0" borderId="35" xfId="0" applyNumberFormat="1" applyFont="1" applyBorder="1" applyAlignment="1">
      <alignment horizontal="center" vertical="center" wrapText="1" readingOrder="2"/>
    </xf>
    <xf numFmtId="0" fontId="4" fillId="0" borderId="1" xfId="0" applyFont="1" applyFill="1" applyBorder="1" applyAlignment="1">
      <alignment horizontal="center" vertical="center" readingOrder="2"/>
    </xf>
    <xf numFmtId="0" fontId="0" fillId="0" borderId="0" xfId="0" applyFont="1" applyAlignment="1">
      <alignment wrapText="1"/>
    </xf>
    <xf numFmtId="0" fontId="3" fillId="9" borderId="27" xfId="1" applyFont="1"/>
    <xf numFmtId="0" fontId="38" fillId="9" borderId="1" xfId="1" applyFont="1" applyBorder="1"/>
    <xf numFmtId="0" fontId="3" fillId="9" borderId="37" xfId="1" applyFont="1" applyBorder="1"/>
    <xf numFmtId="0" fontId="16" fillId="0" borderId="1" xfId="0" applyFont="1" applyBorder="1" applyAlignment="1">
      <alignment horizontal="center" vertical="center" textRotation="90" wrapText="1" readingOrder="2"/>
    </xf>
    <xf numFmtId="0" fontId="16" fillId="0" borderId="35" xfId="0" applyFont="1" applyBorder="1" applyAlignment="1">
      <alignment horizontal="center" vertical="center" textRotation="90" wrapText="1" readingOrder="2"/>
    </xf>
    <xf numFmtId="0" fontId="16" fillId="0" borderId="1" xfId="0" applyFont="1" applyBorder="1" applyAlignment="1">
      <alignment horizontal="center" vertical="center" textRotation="90" wrapText="1"/>
    </xf>
    <xf numFmtId="0" fontId="35" fillId="0" borderId="34" xfId="0" applyFont="1" applyBorder="1" applyAlignment="1">
      <alignment horizontal="center" vertical="center" textRotation="90" wrapText="1" readingOrder="2"/>
    </xf>
    <xf numFmtId="0" fontId="16" fillId="2" borderId="1" xfId="0" applyFont="1" applyFill="1" applyBorder="1" applyAlignment="1">
      <alignment horizontal="center" vertical="center" textRotation="90" wrapText="1"/>
    </xf>
    <xf numFmtId="0" fontId="16" fillId="8" borderId="1" xfId="0" applyFont="1" applyFill="1" applyBorder="1" applyAlignment="1">
      <alignment horizontal="center" vertical="center" textRotation="90" wrapText="1"/>
    </xf>
    <xf numFmtId="0" fontId="0" fillId="8" borderId="0" xfId="0" applyFont="1" applyFill="1"/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35" fillId="2" borderId="1" xfId="0" applyFont="1" applyFill="1" applyBorder="1" applyAlignment="1">
      <alignment horizontal="center"/>
    </xf>
    <xf numFmtId="1" fontId="35" fillId="0" borderId="1" xfId="0" applyNumberFormat="1" applyFont="1" applyBorder="1" applyAlignment="1">
      <alignment horizontal="center"/>
    </xf>
    <xf numFmtId="0" fontId="35" fillId="2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35" fillId="2" borderId="20" xfId="0" applyFont="1" applyFill="1" applyBorder="1" applyAlignment="1">
      <alignment horizontal="center" vertical="center"/>
    </xf>
    <xf numFmtId="1" fontId="35" fillId="0" borderId="1" xfId="0" applyNumberFormat="1" applyFont="1" applyFill="1" applyBorder="1" applyAlignment="1">
      <alignment horizontal="center" vertical="center"/>
    </xf>
    <xf numFmtId="1" fontId="35" fillId="2" borderId="20" xfId="0" applyNumberFormat="1" applyFont="1" applyFill="1" applyBorder="1" applyAlignment="1">
      <alignment horizontal="center" vertical="center"/>
    </xf>
    <xf numFmtId="1" fontId="18" fillId="5" borderId="99" xfId="0" applyNumberFormat="1" applyFont="1" applyFill="1" applyBorder="1" applyAlignment="1">
      <alignment horizontal="center" vertical="center"/>
    </xf>
    <xf numFmtId="1" fontId="18" fillId="5" borderId="99" xfId="0" applyNumberFormat="1" applyFont="1" applyFill="1" applyBorder="1" applyAlignment="1">
      <alignment horizontal="center" vertical="center" wrapText="1"/>
    </xf>
    <xf numFmtId="1" fontId="15" fillId="5" borderId="22" xfId="0" applyNumberFormat="1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 textRotation="90"/>
    </xf>
    <xf numFmtId="0" fontId="9" fillId="7" borderId="5" xfId="0" applyFont="1" applyFill="1" applyBorder="1" applyAlignment="1">
      <alignment horizontal="center" vertical="center" textRotation="90" wrapText="1"/>
    </xf>
    <xf numFmtId="0" fontId="9" fillId="7" borderId="6" xfId="0" applyFont="1" applyFill="1" applyBorder="1" applyAlignment="1">
      <alignment horizontal="center" vertical="center" textRotation="90" wrapText="1"/>
    </xf>
    <xf numFmtId="1" fontId="40" fillId="7" borderId="35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/>
    <xf numFmtId="1" fontId="35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 readingOrder="2"/>
    </xf>
    <xf numFmtId="0" fontId="1" fillId="8" borderId="1" xfId="0" applyFont="1" applyFill="1" applyBorder="1" applyAlignment="1">
      <alignment horizontal="center" vertical="center" textRotation="90" wrapText="1" readingOrder="2"/>
    </xf>
    <xf numFmtId="1" fontId="35" fillId="8" borderId="1" xfId="0" applyNumberFormat="1" applyFont="1" applyFill="1" applyBorder="1" applyAlignment="1">
      <alignment horizontal="center"/>
    </xf>
    <xf numFmtId="0" fontId="35" fillId="8" borderId="1" xfId="0" applyFont="1" applyFill="1" applyBorder="1" applyAlignment="1">
      <alignment horizontal="center"/>
    </xf>
    <xf numFmtId="9" fontId="37" fillId="8" borderId="1" xfId="0" applyNumberFormat="1" applyFont="1" applyFill="1" applyBorder="1" applyAlignment="1">
      <alignment horizontal="center" vertical="center" wrapText="1" readingOrder="2"/>
    </xf>
    <xf numFmtId="9" fontId="35" fillId="8" borderId="1" xfId="0" applyNumberFormat="1" applyFont="1" applyFill="1" applyBorder="1" applyAlignment="1">
      <alignment horizontal="center" vertical="center"/>
    </xf>
    <xf numFmtId="1" fontId="9" fillId="7" borderId="1" xfId="0" applyNumberFormat="1" applyFont="1" applyFill="1" applyBorder="1" applyAlignment="1">
      <alignment horizontal="center" vertical="center" textRotation="90" wrapText="1"/>
    </xf>
    <xf numFmtId="0" fontId="27" fillId="8" borderId="6" xfId="0" applyFont="1" applyFill="1" applyBorder="1" applyAlignment="1">
      <alignment horizontal="center" vertical="center" textRotation="90" wrapText="1"/>
    </xf>
    <xf numFmtId="1" fontId="40" fillId="8" borderId="6" xfId="0" applyNumberFormat="1" applyFont="1" applyFill="1" applyBorder="1" applyAlignment="1">
      <alignment horizontal="center" vertical="center"/>
    </xf>
    <xf numFmtId="0" fontId="9" fillId="8" borderId="35" xfId="0" applyFont="1" applyFill="1" applyBorder="1" applyAlignment="1">
      <alignment horizontal="center" vertical="center" textRotation="90"/>
    </xf>
    <xf numFmtId="4" fontId="15" fillId="8" borderId="35" xfId="0" applyNumberFormat="1" applyFont="1" applyFill="1" applyBorder="1" applyAlignment="1">
      <alignment horizontal="center" vertical="center"/>
    </xf>
    <xf numFmtId="1" fontId="15" fillId="8" borderId="35" xfId="0" applyNumberFormat="1" applyFont="1" applyFill="1" applyBorder="1" applyAlignment="1">
      <alignment horizontal="center" vertical="center"/>
    </xf>
    <xf numFmtId="0" fontId="9" fillId="8" borderId="35" xfId="0" applyFont="1" applyFill="1" applyBorder="1" applyAlignment="1">
      <alignment horizontal="center" vertical="center" textRotation="90" wrapText="1"/>
    </xf>
    <xf numFmtId="1" fontId="35" fillId="2" borderId="1" xfId="0" applyNumberFormat="1" applyFont="1" applyFill="1" applyBorder="1" applyAlignment="1">
      <alignment horizontal="center" vertical="center"/>
    </xf>
    <xf numFmtId="1" fontId="35" fillId="0" borderId="1" xfId="0" applyNumberFormat="1" applyFont="1" applyBorder="1" applyAlignment="1">
      <alignment horizontal="center" vertical="center" wrapText="1" readingOrder="2"/>
    </xf>
    <xf numFmtId="1" fontId="35" fillId="0" borderId="1" xfId="0" applyNumberFormat="1" applyFont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 textRotation="90" wrapText="1" readingOrder="2"/>
    </xf>
    <xf numFmtId="9" fontId="4" fillId="8" borderId="1" xfId="0" applyNumberFormat="1" applyFont="1" applyFill="1" applyBorder="1" applyAlignment="1">
      <alignment horizontal="center" vertical="center" wrapText="1" readingOrder="2"/>
    </xf>
    <xf numFmtId="1" fontId="35" fillId="8" borderId="1" xfId="0" applyNumberFormat="1" applyFont="1" applyFill="1" applyBorder="1" applyAlignment="1">
      <alignment horizontal="center" vertical="center" wrapText="1" readingOrder="2"/>
    </xf>
    <xf numFmtId="0" fontId="37" fillId="12" borderId="0" xfId="0" applyFont="1" applyFill="1" applyBorder="1" applyAlignment="1">
      <alignment horizontal="center"/>
    </xf>
    <xf numFmtId="1" fontId="35" fillId="8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readingOrder="2"/>
    </xf>
    <xf numFmtId="1" fontId="35" fillId="0" borderId="1" xfId="0" applyNumberFormat="1" applyFont="1" applyBorder="1" applyAlignment="1">
      <alignment horizontal="center" vertical="center" readingOrder="2"/>
    </xf>
    <xf numFmtId="1" fontId="35" fillId="0" borderId="35" xfId="0" applyNumberFormat="1" applyFont="1" applyBorder="1" applyAlignment="1">
      <alignment horizontal="center" vertical="center" wrapText="1" readingOrder="2"/>
    </xf>
    <xf numFmtId="1" fontId="41" fillId="0" borderId="1" xfId="0" applyNumberFormat="1" applyFont="1" applyBorder="1" applyAlignment="1">
      <alignment horizontal="center" vertical="center"/>
    </xf>
    <xf numFmtId="1" fontId="35" fillId="0" borderId="20" xfId="0" applyNumberFormat="1" applyFont="1" applyBorder="1" applyAlignment="1">
      <alignment horizontal="center" vertical="center" readingOrder="2"/>
    </xf>
    <xf numFmtId="1" fontId="41" fillId="0" borderId="20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 textRotation="90" wrapText="1"/>
    </xf>
    <xf numFmtId="0" fontId="0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35" fillId="0" borderId="1" xfId="0" applyFont="1" applyFill="1" applyBorder="1" applyAlignment="1">
      <alignment horizontal="center" readingOrder="2"/>
    </xf>
    <xf numFmtId="0" fontId="35" fillId="0" borderId="20" xfId="0" applyFont="1" applyFill="1" applyBorder="1" applyAlignment="1">
      <alignment horizontal="center" readingOrder="2"/>
    </xf>
    <xf numFmtId="0" fontId="35" fillId="0" borderId="1" xfId="0" applyFont="1" applyBorder="1"/>
    <xf numFmtId="0" fontId="35" fillId="8" borderId="34" xfId="0" applyFont="1" applyFill="1" applyBorder="1" applyAlignment="1">
      <alignment horizontal="center" vertical="center" textRotation="90" wrapText="1" readingOrder="2"/>
    </xf>
    <xf numFmtId="0" fontId="4" fillId="8" borderId="1" xfId="0" applyFont="1" applyFill="1" applyBorder="1"/>
    <xf numFmtId="0" fontId="4" fillId="2" borderId="38" xfId="0" applyFont="1" applyFill="1" applyBorder="1" applyAlignment="1">
      <alignment horizontal="center" vertical="center" wrapText="1"/>
    </xf>
    <xf numFmtId="0" fontId="16" fillId="8" borderId="35" xfId="0" applyFont="1" applyFill="1" applyBorder="1" applyAlignment="1">
      <alignment horizontal="center" vertical="center" textRotation="90" wrapText="1" readingOrder="2"/>
    </xf>
    <xf numFmtId="9" fontId="4" fillId="8" borderId="35" xfId="0" applyNumberFormat="1" applyFont="1" applyFill="1" applyBorder="1" applyAlignment="1">
      <alignment horizontal="center" vertical="center" wrapText="1" readingOrder="2"/>
    </xf>
    <xf numFmtId="1" fontId="35" fillId="8" borderId="35" xfId="0" applyNumberFormat="1" applyFont="1" applyFill="1" applyBorder="1" applyAlignment="1">
      <alignment horizontal="center" vertical="center" wrapText="1" readingOrder="2"/>
    </xf>
    <xf numFmtId="1" fontId="35" fillId="8" borderId="31" xfId="0" applyNumberFormat="1" applyFont="1" applyFill="1" applyBorder="1" applyAlignment="1">
      <alignment horizontal="center" vertical="center" wrapText="1" readingOrder="2"/>
    </xf>
    <xf numFmtId="0" fontId="16" fillId="2" borderId="35" xfId="0" applyFont="1" applyFill="1" applyBorder="1" applyAlignment="1">
      <alignment horizontal="center" vertical="center" textRotation="90" wrapText="1" readingOrder="2"/>
    </xf>
    <xf numFmtId="9" fontId="4" fillId="2" borderId="35" xfId="0" applyNumberFormat="1" applyFont="1" applyFill="1" applyBorder="1" applyAlignment="1">
      <alignment horizontal="center" vertical="center" wrapText="1" readingOrder="2"/>
    </xf>
    <xf numFmtId="1" fontId="35" fillId="2" borderId="35" xfId="0" applyNumberFormat="1" applyFont="1" applyFill="1" applyBorder="1" applyAlignment="1">
      <alignment horizontal="center" vertical="center" wrapText="1" readingOrder="2"/>
    </xf>
    <xf numFmtId="1" fontId="35" fillId="2" borderId="31" xfId="0" applyNumberFormat="1" applyFont="1" applyFill="1" applyBorder="1" applyAlignment="1">
      <alignment horizontal="center" vertical="center" wrapText="1" readingOrder="2"/>
    </xf>
    <xf numFmtId="0" fontId="4" fillId="8" borderId="1" xfId="0" applyFont="1" applyFill="1" applyBorder="1" applyAlignment="1">
      <alignment horizontal="center" vertical="center" readingOrder="2"/>
    </xf>
    <xf numFmtId="0" fontId="35" fillId="8" borderId="1" xfId="0" applyFont="1" applyFill="1" applyBorder="1" applyAlignment="1">
      <alignment horizontal="center" vertical="center" readingOrder="2"/>
    </xf>
    <xf numFmtId="0" fontId="35" fillId="8" borderId="1" xfId="0" applyFont="1" applyFill="1" applyBorder="1" applyAlignment="1">
      <alignment horizontal="center" readingOrder="2"/>
    </xf>
    <xf numFmtId="0" fontId="35" fillId="8" borderId="20" xfId="0" applyFont="1" applyFill="1" applyBorder="1" applyAlignment="1">
      <alignment horizontal="center" readingOrder="2"/>
    </xf>
    <xf numFmtId="0" fontId="35" fillId="8" borderId="1" xfId="0" applyFont="1" applyFill="1" applyBorder="1" applyAlignment="1"/>
    <xf numFmtId="0" fontId="35" fillId="8" borderId="20" xfId="0" applyFont="1" applyFill="1" applyBorder="1" applyAlignment="1"/>
    <xf numFmtId="0" fontId="16" fillId="0" borderId="36" xfId="0" applyFont="1" applyFill="1" applyBorder="1" applyAlignment="1">
      <alignment horizontal="center" vertical="center" textRotation="90" wrapText="1"/>
    </xf>
    <xf numFmtId="0" fontId="1" fillId="0" borderId="77" xfId="0" applyFont="1" applyBorder="1" applyAlignment="1">
      <alignment horizontal="center" vertical="center" textRotation="90"/>
    </xf>
    <xf numFmtId="0" fontId="1" fillId="0" borderId="56" xfId="0" applyFont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6" xfId="0" applyFont="1" applyFill="1" applyBorder="1" applyAlignment="1">
      <alignment horizontal="center" vertical="center" textRotation="90"/>
    </xf>
    <xf numFmtId="0" fontId="1" fillId="5" borderId="5" xfId="0" applyFont="1" applyFill="1" applyBorder="1" applyAlignment="1">
      <alignment horizontal="center" vertical="center" textRotation="90"/>
    </xf>
    <xf numFmtId="0" fontId="1" fillId="5" borderId="68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65" xfId="0" applyFont="1" applyFill="1" applyBorder="1" applyAlignment="1">
      <alignment horizontal="center" vertical="center" textRotation="90"/>
    </xf>
    <xf numFmtId="0" fontId="1" fillId="5" borderId="0" xfId="0" applyFont="1" applyFill="1" applyBorder="1" applyAlignment="1">
      <alignment horizontal="center" vertical="center" textRotation="90"/>
    </xf>
    <xf numFmtId="0" fontId="1" fillId="5" borderId="0" xfId="0" applyFont="1" applyFill="1" applyBorder="1" applyAlignment="1">
      <alignment horizontal="center" vertical="center" textRotation="90" wrapText="1"/>
    </xf>
    <xf numFmtId="0" fontId="1" fillId="7" borderId="0" xfId="0" applyFont="1" applyFill="1" applyBorder="1" applyAlignment="1">
      <alignment horizontal="center" vertical="center" textRotation="90"/>
    </xf>
    <xf numFmtId="0" fontId="1" fillId="6" borderId="33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textRotation="90" wrapText="1"/>
    </xf>
    <xf numFmtId="0" fontId="1" fillId="8" borderId="1" xfId="0" applyFont="1" applyFill="1" applyBorder="1" applyAlignment="1">
      <alignment horizontal="center" vertical="center" textRotation="90"/>
    </xf>
    <xf numFmtId="0" fontId="1" fillId="8" borderId="6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textRotation="90" wrapText="1"/>
    </xf>
    <xf numFmtId="0" fontId="1" fillId="7" borderId="5" xfId="0" applyFont="1" applyFill="1" applyBorder="1" applyAlignment="1">
      <alignment horizontal="center" vertical="center" textRotation="90" wrapText="1"/>
    </xf>
    <xf numFmtId="0" fontId="1" fillId="8" borderId="21" xfId="0" applyFont="1" applyFill="1" applyBorder="1" applyAlignment="1">
      <alignment horizontal="center" vertical="center"/>
    </xf>
    <xf numFmtId="0" fontId="1" fillId="8" borderId="90" xfId="0" applyFont="1" applyFill="1" applyBorder="1" applyAlignment="1">
      <alignment horizontal="center" vertical="center"/>
    </xf>
    <xf numFmtId="9" fontId="1" fillId="8" borderId="90" xfId="0" applyNumberFormat="1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horizontal="center" vertical="center"/>
    </xf>
    <xf numFmtId="0" fontId="1" fillId="8" borderId="73" xfId="0" applyFont="1" applyFill="1" applyBorder="1" applyAlignment="1">
      <alignment horizontal="center" vertical="center" textRotation="90"/>
    </xf>
    <xf numFmtId="0" fontId="1" fillId="3" borderId="17" xfId="0" applyFont="1" applyFill="1" applyBorder="1" applyAlignment="1">
      <alignment horizontal="center" vertical="center" textRotation="90"/>
    </xf>
    <xf numFmtId="2" fontId="1" fillId="6" borderId="1" xfId="0" applyNumberFormat="1" applyFont="1" applyFill="1" applyBorder="1" applyAlignment="1">
      <alignment horizontal="center" vertical="center"/>
    </xf>
    <xf numFmtId="4" fontId="15" fillId="8" borderId="31" xfId="0" applyNumberFormat="1" applyFont="1" applyFill="1" applyBorder="1" applyAlignment="1">
      <alignment horizontal="center" vertical="center"/>
    </xf>
    <xf numFmtId="0" fontId="9" fillId="8" borderId="66" xfId="0" applyFont="1" applyFill="1" applyBorder="1" applyAlignment="1">
      <alignment horizontal="center" vertical="center" textRotation="90"/>
    </xf>
    <xf numFmtId="4" fontId="15" fillId="8" borderId="66" xfId="0" applyNumberFormat="1" applyFont="1" applyFill="1" applyBorder="1" applyAlignment="1">
      <alignment horizontal="center" vertical="center"/>
    </xf>
    <xf numFmtId="4" fontId="15" fillId="8" borderId="70" xfId="0" applyNumberFormat="1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35" fillId="7" borderId="29" xfId="0" applyFont="1" applyFill="1" applyBorder="1" applyAlignment="1">
      <alignment horizontal="center" vertical="center"/>
    </xf>
    <xf numFmtId="0" fontId="16" fillId="0" borderId="0" xfId="0" applyFont="1"/>
    <xf numFmtId="1" fontId="35" fillId="0" borderId="1" xfId="0" applyNumberFormat="1" applyFont="1" applyFill="1" applyBorder="1" applyAlignment="1">
      <alignment horizontal="center" vertical="center" readingOrder="2"/>
    </xf>
    <xf numFmtId="0" fontId="35" fillId="0" borderId="1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24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wrapText="1"/>
    </xf>
    <xf numFmtId="3" fontId="0" fillId="5" borderId="1" xfId="0" applyNumberFormat="1" applyFill="1" applyBorder="1" applyAlignment="1">
      <alignment wrapText="1"/>
    </xf>
    <xf numFmtId="3" fontId="24" fillId="5" borderId="1" xfId="0" applyNumberFormat="1" applyFont="1" applyFill="1" applyBorder="1" applyAlignment="1">
      <alignment vertical="center" wrapText="1"/>
    </xf>
    <xf numFmtId="0" fontId="43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0" fontId="0" fillId="2" borderId="44" xfId="0" applyFill="1" applyBorder="1" applyAlignment="1">
      <alignment wrapText="1"/>
    </xf>
    <xf numFmtId="3" fontId="0" fillId="2" borderId="44" xfId="0" applyNumberFormat="1" applyFill="1" applyBorder="1" applyAlignment="1">
      <alignment wrapText="1"/>
    </xf>
    <xf numFmtId="0" fontId="0" fillId="2" borderId="0" xfId="0" applyFill="1" applyBorder="1" applyAlignment="1">
      <alignment wrapText="1"/>
    </xf>
    <xf numFmtId="3" fontId="0" fillId="2" borderId="0" xfId="0" applyNumberFormat="1" applyFill="1" applyBorder="1" applyAlignment="1">
      <alignment wrapText="1"/>
    </xf>
    <xf numFmtId="0" fontId="0" fillId="2" borderId="0" xfId="0" applyFill="1" applyBorder="1" applyAlignment="1"/>
    <xf numFmtId="0" fontId="0" fillId="2" borderId="0" xfId="0" applyFill="1"/>
    <xf numFmtId="0" fontId="44" fillId="6" borderId="1" xfId="0" applyFont="1" applyFill="1" applyBorder="1" applyAlignment="1">
      <alignment vertical="center" wrapText="1"/>
    </xf>
    <xf numFmtId="0" fontId="0" fillId="0" borderId="1" xfId="0" applyFont="1" applyBorder="1"/>
    <xf numFmtId="0" fontId="17" fillId="6" borderId="1" xfId="0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31" fillId="2" borderId="1" xfId="0" applyFont="1" applyFill="1" applyBorder="1" applyAlignment="1">
      <alignment vertical="top" wrapText="1"/>
    </xf>
    <xf numFmtId="0" fontId="0" fillId="2" borderId="1" xfId="0" applyFill="1" applyBorder="1" applyAlignment="1"/>
    <xf numFmtId="0" fontId="0" fillId="2" borderId="0" xfId="0" applyFill="1" applyAlignment="1"/>
    <xf numFmtId="0" fontId="44" fillId="6" borderId="1" xfId="0" applyFont="1" applyFill="1" applyBorder="1" applyAlignment="1">
      <alignment horizontal="center" vertical="center" wrapText="1"/>
    </xf>
    <xf numFmtId="0" fontId="4" fillId="0" borderId="22" xfId="0" applyFont="1" applyBorder="1"/>
    <xf numFmtId="0" fontId="4" fillId="0" borderId="2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right" vertical="center" wrapText="1" readingOrder="2"/>
    </xf>
    <xf numFmtId="0" fontId="8" fillId="19" borderId="1" xfId="0" applyFont="1" applyFill="1" applyBorder="1" applyAlignment="1">
      <alignment horizontal="right" vertical="center" wrapText="1" readingOrder="2"/>
    </xf>
    <xf numFmtId="0" fontId="26" fillId="19" borderId="1" xfId="0" applyFont="1" applyFill="1" applyBorder="1" applyAlignment="1">
      <alignment horizontal="right" vertical="center" wrapText="1" readingOrder="2"/>
    </xf>
    <xf numFmtId="0" fontId="8" fillId="19" borderId="1" xfId="0" applyFont="1" applyFill="1" applyBorder="1" applyAlignment="1">
      <alignment horizontal="center" vertical="center" wrapText="1" readingOrder="2"/>
    </xf>
    <xf numFmtId="0" fontId="26" fillId="19" borderId="1" xfId="0" applyFont="1" applyFill="1" applyBorder="1" applyAlignment="1">
      <alignment horizontal="center" vertical="center" wrapText="1" readingOrder="2"/>
    </xf>
    <xf numFmtId="0" fontId="8" fillId="21" borderId="1" xfId="0" applyFont="1" applyFill="1" applyBorder="1" applyAlignment="1">
      <alignment horizontal="right" vertical="center" wrapText="1" readingOrder="2"/>
    </xf>
    <xf numFmtId="0" fontId="26" fillId="21" borderId="1" xfId="0" applyFont="1" applyFill="1" applyBorder="1" applyAlignment="1">
      <alignment horizontal="right" vertical="center" wrapText="1" readingOrder="2"/>
    </xf>
    <xf numFmtId="0" fontId="8" fillId="21" borderId="1" xfId="0" applyFont="1" applyFill="1" applyBorder="1" applyAlignment="1">
      <alignment horizontal="center" vertical="center" wrapText="1" readingOrder="2"/>
    </xf>
    <xf numFmtId="0" fontId="26" fillId="21" borderId="1" xfId="0" applyFont="1" applyFill="1" applyBorder="1" applyAlignment="1">
      <alignment horizontal="center" vertical="center" wrapText="1" readingOrder="2"/>
    </xf>
    <xf numFmtId="0" fontId="8" fillId="4" borderId="1" xfId="0" applyFont="1" applyFill="1" applyBorder="1" applyAlignment="1">
      <alignment horizontal="right" vertical="center" wrapText="1" readingOrder="2"/>
    </xf>
    <xf numFmtId="0" fontId="26" fillId="4" borderId="1" xfId="0" applyFont="1" applyFill="1" applyBorder="1" applyAlignment="1">
      <alignment horizontal="right" vertical="center" wrapText="1" readingOrder="2"/>
    </xf>
    <xf numFmtId="0" fontId="8" fillId="4" borderId="1" xfId="0" applyFont="1" applyFill="1" applyBorder="1" applyAlignment="1">
      <alignment horizontal="center" vertical="center" wrapText="1" readingOrder="2"/>
    </xf>
    <xf numFmtId="0" fontId="26" fillId="4" borderId="1" xfId="0" applyFont="1" applyFill="1" applyBorder="1" applyAlignment="1">
      <alignment horizontal="center" vertical="center" wrapText="1" readingOrder="2"/>
    </xf>
    <xf numFmtId="0" fontId="45" fillId="3" borderId="1" xfId="0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readingOrder="2"/>
    </xf>
    <xf numFmtId="0" fontId="2" fillId="4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1" fillId="8" borderId="104" xfId="0" applyNumberFormat="1" applyFont="1" applyFill="1" applyBorder="1" applyAlignment="1">
      <alignment horizontal="center" vertical="center"/>
    </xf>
    <xf numFmtId="0" fontId="1" fillId="8" borderId="97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9" fillId="2" borderId="105" xfId="0" applyNumberFormat="1" applyFont="1" applyFill="1" applyBorder="1" applyAlignment="1">
      <alignment horizontal="center" vertical="center" textRotation="90"/>
    </xf>
    <xf numFmtId="0" fontId="32" fillId="2" borderId="67" xfId="0" applyFont="1" applyFill="1" applyBorder="1" applyAlignment="1">
      <alignment horizontal="center" vertical="center" textRotation="90"/>
    </xf>
    <xf numFmtId="0" fontId="9" fillId="2" borderId="36" xfId="0" applyFont="1" applyFill="1" applyBorder="1" applyAlignment="1">
      <alignment horizontal="center" vertical="center" textRotation="90"/>
    </xf>
    <xf numFmtId="0" fontId="9" fillId="2" borderId="71" xfId="0" applyFont="1" applyFill="1" applyBorder="1" applyAlignment="1">
      <alignment horizontal="center" vertical="center" textRotation="90"/>
    </xf>
    <xf numFmtId="0" fontId="46" fillId="22" borderId="60" xfId="0" applyFont="1" applyFill="1" applyBorder="1" applyAlignment="1">
      <alignment horizontal="center" vertical="center"/>
    </xf>
    <xf numFmtId="0" fontId="47" fillId="11" borderId="60" xfId="0" applyFont="1" applyFill="1" applyBorder="1" applyAlignment="1">
      <alignment horizontal="center" vertical="center"/>
    </xf>
    <xf numFmtId="0" fontId="48" fillId="12" borderId="60" xfId="0" applyFont="1" applyFill="1" applyBorder="1" applyAlignment="1">
      <alignment horizontal="center" vertical="center"/>
    </xf>
    <xf numFmtId="0" fontId="49" fillId="8" borderId="60" xfId="0" applyFont="1" applyFill="1" applyBorder="1" applyAlignment="1">
      <alignment horizontal="center" vertical="center"/>
    </xf>
    <xf numFmtId="0" fontId="50" fillId="20" borderId="6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6" fillId="22" borderId="1" xfId="0" applyFont="1" applyFill="1" applyBorder="1" applyAlignment="1">
      <alignment horizontal="center" vertical="center"/>
    </xf>
    <xf numFmtId="0" fontId="51" fillId="11" borderId="1" xfId="0" applyFont="1" applyFill="1" applyBorder="1" applyAlignment="1">
      <alignment horizontal="center" vertical="center"/>
    </xf>
    <xf numFmtId="0" fontId="48" fillId="12" borderId="1" xfId="0" applyFont="1" applyFill="1" applyBorder="1" applyAlignment="1">
      <alignment horizontal="center" vertical="center"/>
    </xf>
    <xf numFmtId="0" fontId="49" fillId="8" borderId="1" xfId="0" applyFont="1" applyFill="1" applyBorder="1" applyAlignment="1">
      <alignment horizontal="center" vertical="center"/>
    </xf>
    <xf numFmtId="0" fontId="50" fillId="20" borderId="1" xfId="0" applyFont="1" applyFill="1" applyBorder="1" applyAlignment="1">
      <alignment horizontal="center" vertical="center"/>
    </xf>
    <xf numFmtId="0" fontId="52" fillId="22" borderId="60" xfId="0" applyFont="1" applyFill="1" applyBorder="1" applyAlignment="1">
      <alignment horizontal="center" vertical="center"/>
    </xf>
    <xf numFmtId="0" fontId="51" fillId="11" borderId="60" xfId="0" applyFont="1" applyFill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52" fillId="22" borderId="78" xfId="0" applyFont="1" applyFill="1" applyBorder="1" applyAlignment="1">
      <alignment horizontal="center" vertical="center"/>
    </xf>
    <xf numFmtId="0" fontId="51" fillId="11" borderId="61" xfId="0" applyFont="1" applyFill="1" applyBorder="1" applyAlignment="1">
      <alignment horizontal="center" vertical="center"/>
    </xf>
    <xf numFmtId="0" fontId="48" fillId="12" borderId="61" xfId="0" applyFont="1" applyFill="1" applyBorder="1" applyAlignment="1">
      <alignment horizontal="center" vertical="center"/>
    </xf>
    <xf numFmtId="0" fontId="49" fillId="8" borderId="61" xfId="0" applyFont="1" applyFill="1" applyBorder="1" applyAlignment="1">
      <alignment horizontal="center" vertical="center"/>
    </xf>
    <xf numFmtId="0" fontId="50" fillId="20" borderId="61" xfId="0" applyFont="1" applyFill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6" borderId="111" xfId="0" applyFont="1" applyFill="1" applyBorder="1" applyAlignment="1">
      <alignment horizontal="center" vertical="center" textRotation="90" wrapText="1"/>
    </xf>
    <xf numFmtId="0" fontId="28" fillId="8" borderId="111" xfId="0" applyFont="1" applyFill="1" applyBorder="1" applyAlignment="1">
      <alignment horizontal="center" vertical="center" textRotation="90" wrapText="1"/>
    </xf>
    <xf numFmtId="0" fontId="28" fillId="6" borderId="111" xfId="0" applyFont="1" applyFill="1" applyBorder="1" applyAlignment="1">
      <alignment horizontal="center" vertical="center" wrapText="1"/>
    </xf>
    <xf numFmtId="0" fontId="28" fillId="8" borderId="111" xfId="0" applyFont="1" applyFill="1" applyBorder="1" applyAlignment="1">
      <alignment horizontal="center" vertical="center" wrapText="1"/>
    </xf>
    <xf numFmtId="0" fontId="28" fillId="17" borderId="111" xfId="0" applyFont="1" applyFill="1" applyBorder="1" applyAlignment="1">
      <alignment horizontal="center" vertical="center" textRotation="90" wrapText="1"/>
    </xf>
    <xf numFmtId="0" fontId="28" fillId="8" borderId="111" xfId="0" applyFont="1" applyFill="1" applyBorder="1" applyAlignment="1">
      <alignment horizontal="center" vertical="center" textRotation="90"/>
    </xf>
    <xf numFmtId="0" fontId="28" fillId="6" borderId="74" xfId="0" applyFont="1" applyFill="1" applyBorder="1" applyAlignment="1">
      <alignment horizontal="center" vertical="center"/>
    </xf>
    <xf numFmtId="0" fontId="28" fillId="6" borderId="73" xfId="0" applyFont="1" applyFill="1" applyBorder="1" applyAlignment="1">
      <alignment horizontal="center" vertical="center"/>
    </xf>
    <xf numFmtId="1" fontId="28" fillId="6" borderId="68" xfId="0" applyNumberFormat="1" applyFont="1" applyFill="1" applyBorder="1" applyAlignment="1">
      <alignment horizontal="center" vertical="center"/>
    </xf>
    <xf numFmtId="1" fontId="28" fillId="8" borderId="60" xfId="0" applyNumberFormat="1" applyFont="1" applyFill="1" applyBorder="1" applyAlignment="1">
      <alignment horizontal="center" vertical="center"/>
    </xf>
    <xf numFmtId="1" fontId="28" fillId="8" borderId="73" xfId="0" applyNumberFormat="1" applyFont="1" applyFill="1" applyBorder="1" applyAlignment="1">
      <alignment horizontal="center" vertical="center"/>
    </xf>
    <xf numFmtId="1" fontId="28" fillId="6" borderId="60" xfId="0" applyNumberFormat="1" applyFont="1" applyFill="1" applyBorder="1" applyAlignment="1">
      <alignment horizontal="center" vertical="center"/>
    </xf>
    <xf numFmtId="1" fontId="28" fillId="8" borderId="102" xfId="0" applyNumberFormat="1" applyFont="1" applyFill="1" applyBorder="1" applyAlignment="1">
      <alignment horizontal="center" vertical="center"/>
    </xf>
    <xf numFmtId="0" fontId="28" fillId="17" borderId="73" xfId="0" applyFont="1" applyFill="1" applyBorder="1" applyAlignment="1">
      <alignment horizontal="center" vertical="center"/>
    </xf>
    <xf numFmtId="1" fontId="28" fillId="17" borderId="60" xfId="0" applyNumberFormat="1" applyFont="1" applyFill="1" applyBorder="1" applyAlignment="1">
      <alignment horizontal="center" vertical="center"/>
    </xf>
    <xf numFmtId="1" fontId="28" fillId="17" borderId="60" xfId="0" applyNumberFormat="1" applyFont="1" applyFill="1" applyBorder="1" applyAlignment="1">
      <alignment horizontal="center" vertical="center" wrapText="1"/>
    </xf>
    <xf numFmtId="9" fontId="28" fillId="8" borderId="102" xfId="0" applyNumberFormat="1" applyFont="1" applyFill="1" applyBorder="1" applyAlignment="1">
      <alignment horizontal="center" vertical="center" wrapText="1"/>
    </xf>
    <xf numFmtId="1" fontId="28" fillId="17" borderId="68" xfId="0" applyNumberFormat="1" applyFont="1" applyFill="1" applyBorder="1" applyAlignment="1">
      <alignment horizontal="center" vertical="center"/>
    </xf>
    <xf numFmtId="1" fontId="28" fillId="8" borderId="102" xfId="0" applyNumberFormat="1" applyFont="1" applyFill="1" applyBorder="1" applyAlignment="1">
      <alignment horizontal="center" vertical="center" wrapText="1"/>
    </xf>
    <xf numFmtId="1" fontId="28" fillId="8" borderId="60" xfId="0" applyNumberFormat="1" applyFont="1" applyFill="1" applyBorder="1" applyAlignment="1">
      <alignment horizontal="center" vertical="center" wrapText="1"/>
    </xf>
    <xf numFmtId="1" fontId="28" fillId="6" borderId="5" xfId="0" applyNumberFormat="1" applyFont="1" applyFill="1" applyBorder="1" applyAlignment="1">
      <alignment horizontal="center" vertical="center"/>
    </xf>
    <xf numFmtId="1" fontId="28" fillId="8" borderId="1" xfId="0" applyNumberFormat="1" applyFont="1" applyFill="1" applyBorder="1" applyAlignment="1">
      <alignment horizontal="center" vertical="center"/>
    </xf>
    <xf numFmtId="1" fontId="28" fillId="6" borderId="1" xfId="0" applyNumberFormat="1" applyFont="1" applyFill="1" applyBorder="1" applyAlignment="1">
      <alignment horizontal="center" vertical="center"/>
    </xf>
    <xf numFmtId="1" fontId="28" fillId="8" borderId="35" xfId="0" applyNumberFormat="1" applyFont="1" applyFill="1" applyBorder="1" applyAlignment="1">
      <alignment horizontal="center" vertical="center"/>
    </xf>
    <xf numFmtId="1" fontId="28" fillId="17" borderId="1" xfId="0" applyNumberFormat="1" applyFont="1" applyFill="1" applyBorder="1" applyAlignment="1">
      <alignment horizontal="center" vertical="center"/>
    </xf>
    <xf numFmtId="9" fontId="28" fillId="8" borderId="35" xfId="0" applyNumberFormat="1" applyFont="1" applyFill="1" applyBorder="1" applyAlignment="1">
      <alignment horizontal="center" vertical="center" wrapText="1"/>
    </xf>
    <xf numFmtId="1" fontId="28" fillId="17" borderId="5" xfId="0" applyNumberFormat="1" applyFont="1" applyFill="1" applyBorder="1" applyAlignment="1">
      <alignment horizontal="center" vertical="center"/>
    </xf>
    <xf numFmtId="1" fontId="28" fillId="8" borderId="35" xfId="0" applyNumberFormat="1" applyFont="1" applyFill="1" applyBorder="1" applyAlignment="1">
      <alignment horizontal="center" vertical="center" wrapText="1"/>
    </xf>
    <xf numFmtId="1" fontId="28" fillId="8" borderId="1" xfId="0" applyNumberFormat="1" applyFont="1" applyFill="1" applyBorder="1" applyAlignment="1">
      <alignment horizontal="center" vertical="center" wrapText="1"/>
    </xf>
    <xf numFmtId="9" fontId="28" fillId="8" borderId="31" xfId="0" applyNumberFormat="1" applyFont="1" applyFill="1" applyBorder="1" applyAlignment="1">
      <alignment horizontal="center" vertical="center" wrapText="1"/>
    </xf>
    <xf numFmtId="1" fontId="28" fillId="8" borderId="31" xfId="0" applyNumberFormat="1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textRotation="90"/>
    </xf>
    <xf numFmtId="0" fontId="1" fillId="3" borderId="16" xfId="0" applyFont="1" applyFill="1" applyBorder="1" applyAlignment="1">
      <alignment horizontal="center" vertical="center" textRotation="90"/>
    </xf>
    <xf numFmtId="0" fontId="1" fillId="3" borderId="17" xfId="0" applyFont="1" applyFill="1" applyBorder="1" applyAlignment="1">
      <alignment horizontal="center" vertical="center" textRotation="90"/>
    </xf>
    <xf numFmtId="0" fontId="1" fillId="3" borderId="15" xfId="0" applyFont="1" applyFill="1" applyBorder="1" applyAlignment="1">
      <alignment horizontal="center" vertical="center" textRotation="90" wrapText="1"/>
    </xf>
    <xf numFmtId="0" fontId="1" fillId="3" borderId="16" xfId="0" applyFont="1" applyFill="1" applyBorder="1" applyAlignment="1">
      <alignment horizontal="center" vertical="center" textRotation="90" wrapText="1"/>
    </xf>
    <xf numFmtId="0" fontId="1" fillId="3" borderId="17" xfId="0" applyFont="1" applyFill="1" applyBorder="1" applyAlignment="1">
      <alignment horizontal="center" vertical="center" textRotation="90" wrapText="1"/>
    </xf>
    <xf numFmtId="0" fontId="1" fillId="3" borderId="96" xfId="0" applyFont="1" applyFill="1" applyBorder="1" applyAlignment="1">
      <alignment horizontal="center" vertical="center" textRotation="90"/>
    </xf>
    <xf numFmtId="0" fontId="1" fillId="7" borderId="10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6" borderId="49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textRotation="90" wrapText="1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textRotation="90"/>
    </xf>
    <xf numFmtId="0" fontId="9" fillId="3" borderId="16" xfId="0" applyFont="1" applyFill="1" applyBorder="1" applyAlignment="1">
      <alignment horizontal="center" vertical="center" textRotation="90"/>
    </xf>
    <xf numFmtId="0" fontId="9" fillId="3" borderId="17" xfId="0" applyFont="1" applyFill="1" applyBorder="1" applyAlignment="1">
      <alignment horizontal="center" vertical="center" textRotation="90"/>
    </xf>
    <xf numFmtId="0" fontId="9" fillId="2" borderId="50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0" fillId="0" borderId="98" xfId="0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9" fillId="7" borderId="100" xfId="0" applyFont="1" applyFill="1" applyBorder="1" applyAlignment="1">
      <alignment horizontal="center" vertical="center" wrapText="1"/>
    </xf>
    <xf numFmtId="0" fontId="9" fillId="7" borderId="45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9" fillId="3" borderId="63" xfId="0" applyFont="1" applyFill="1" applyBorder="1" applyAlignment="1">
      <alignment horizontal="center" vertical="center" textRotation="90" wrapText="1"/>
    </xf>
    <xf numFmtId="0" fontId="9" fillId="3" borderId="67" xfId="0" applyFont="1" applyFill="1" applyBorder="1" applyAlignment="1">
      <alignment horizontal="center" vertical="center" textRotation="90" wrapText="1"/>
    </xf>
    <xf numFmtId="0" fontId="9" fillId="3" borderId="68" xfId="0" applyFont="1" applyFill="1" applyBorder="1" applyAlignment="1">
      <alignment horizontal="center" vertical="center" textRotation="90" wrapText="1"/>
    </xf>
    <xf numFmtId="0" fontId="9" fillId="3" borderId="64" xfId="0" applyFont="1" applyFill="1" applyBorder="1" applyAlignment="1">
      <alignment horizontal="center" vertical="center" textRotation="90" wrapText="1"/>
    </xf>
    <xf numFmtId="0" fontId="9" fillId="3" borderId="36" xfId="0" applyFont="1" applyFill="1" applyBorder="1" applyAlignment="1">
      <alignment horizontal="center" vertical="center" textRotation="90" wrapText="1"/>
    </xf>
    <xf numFmtId="0" fontId="9" fillId="3" borderId="60" xfId="0" applyFont="1" applyFill="1" applyBorder="1" applyAlignment="1">
      <alignment horizontal="center" vertical="center" textRotation="90" wrapText="1"/>
    </xf>
    <xf numFmtId="0" fontId="9" fillId="7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9" fillId="20" borderId="2" xfId="0" applyFont="1" applyFill="1" applyBorder="1" applyAlignment="1">
      <alignment horizontal="center" vertical="center" wrapText="1"/>
    </xf>
    <xf numFmtId="0" fontId="9" fillId="20" borderId="3" xfId="0" applyFont="1" applyFill="1" applyBorder="1" applyAlignment="1">
      <alignment horizontal="center" vertical="center" wrapText="1"/>
    </xf>
    <xf numFmtId="0" fontId="9" fillId="20" borderId="4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textRotation="90" wrapText="1"/>
    </xf>
    <xf numFmtId="0" fontId="9" fillId="3" borderId="58" xfId="0" applyFont="1" applyFill="1" applyBorder="1" applyAlignment="1">
      <alignment horizontal="center" vertical="center" textRotation="90" wrapText="1"/>
    </xf>
    <xf numFmtId="0" fontId="9" fillId="3" borderId="69" xfId="0" applyFont="1" applyFill="1" applyBorder="1" applyAlignment="1">
      <alignment horizontal="center" vertical="center" textRotation="90" wrapText="1"/>
    </xf>
    <xf numFmtId="0" fontId="15" fillId="3" borderId="36" xfId="0" applyFont="1" applyFill="1" applyBorder="1" applyAlignment="1">
      <alignment horizontal="center" vertical="center" textRotation="90" wrapText="1"/>
    </xf>
    <xf numFmtId="0" fontId="0" fillId="0" borderId="60" xfId="0" applyBorder="1" applyAlignment="1">
      <alignment horizontal="center" vertical="center" textRotation="90" wrapText="1"/>
    </xf>
    <xf numFmtId="0" fontId="9" fillId="3" borderId="15" xfId="0" applyFont="1" applyFill="1" applyBorder="1" applyAlignment="1">
      <alignment horizontal="center" vertical="center" textRotation="90" wrapText="1"/>
    </xf>
    <xf numFmtId="0" fontId="0" fillId="0" borderId="16" xfId="0" applyBorder="1" applyAlignment="1">
      <alignment horizontal="center" vertical="center" textRotation="90" wrapText="1"/>
    </xf>
    <xf numFmtId="0" fontId="0" fillId="0" borderId="74" xfId="0" applyBorder="1" applyAlignment="1">
      <alignment horizontal="center" vertical="center" textRotation="90" wrapText="1"/>
    </xf>
    <xf numFmtId="0" fontId="9" fillId="2" borderId="11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32" fillId="7" borderId="2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 vertical="center" textRotation="90"/>
    </xf>
    <xf numFmtId="0" fontId="1" fillId="3" borderId="53" xfId="0" applyFont="1" applyFill="1" applyBorder="1" applyAlignment="1">
      <alignment horizontal="center" vertical="center" textRotation="90" wrapText="1"/>
    </xf>
    <xf numFmtId="0" fontId="1" fillId="7" borderId="34" xfId="0" applyFont="1" applyFill="1" applyBorder="1" applyAlignment="1">
      <alignment horizontal="center" vertical="center" wrapText="1"/>
    </xf>
    <xf numFmtId="0" fontId="1" fillId="7" borderId="38" xfId="0" applyFont="1" applyFill="1" applyBorder="1" applyAlignment="1">
      <alignment horizontal="center" vertical="center" wrapText="1"/>
    </xf>
    <xf numFmtId="0" fontId="1" fillId="7" borderId="39" xfId="0" applyFont="1" applyFill="1" applyBorder="1" applyAlignment="1">
      <alignment horizontal="center" vertical="center"/>
    </xf>
    <xf numFmtId="0" fontId="1" fillId="7" borderId="78" xfId="0" applyFont="1" applyFill="1" applyBorder="1" applyAlignment="1">
      <alignment horizontal="center" vertical="center" wrapText="1"/>
    </xf>
    <xf numFmtId="0" fontId="1" fillId="7" borderId="79" xfId="0" applyFont="1" applyFill="1" applyBorder="1" applyAlignment="1">
      <alignment horizontal="center" vertical="center" wrapText="1"/>
    </xf>
    <xf numFmtId="0" fontId="1" fillId="7" borderId="8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6" borderId="77" xfId="0" applyFont="1" applyFill="1" applyBorder="1" applyAlignment="1">
      <alignment horizontal="center" vertical="center"/>
    </xf>
    <xf numFmtId="0" fontId="1" fillId="6" borderId="55" xfId="0" applyFont="1" applyFill="1" applyBorder="1" applyAlignment="1">
      <alignment horizontal="center" vertical="center"/>
    </xf>
    <xf numFmtId="0" fontId="1" fillId="6" borderId="76" xfId="0" applyFont="1" applyFill="1" applyBorder="1" applyAlignment="1">
      <alignment horizontal="center" vertical="center"/>
    </xf>
    <xf numFmtId="0" fontId="1" fillId="7" borderId="54" xfId="0" applyFont="1" applyFill="1" applyBorder="1" applyAlignment="1">
      <alignment horizontal="center" vertical="center"/>
    </xf>
    <xf numFmtId="0" fontId="1" fillId="7" borderId="55" xfId="0" applyFont="1" applyFill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vertical="center" textRotation="90"/>
    </xf>
    <xf numFmtId="0" fontId="1" fillId="3" borderId="57" xfId="0" applyFont="1" applyFill="1" applyBorder="1" applyAlignment="1">
      <alignment horizontal="center" vertical="center" textRotation="90"/>
    </xf>
    <xf numFmtId="0" fontId="1" fillId="3" borderId="81" xfId="0" applyFont="1" applyFill="1" applyBorder="1" applyAlignment="1">
      <alignment horizontal="center" vertical="center" textRotation="90"/>
    </xf>
    <xf numFmtId="0" fontId="1" fillId="7" borderId="39" xfId="0" applyFont="1" applyFill="1" applyBorder="1" applyAlignment="1">
      <alignment horizontal="center" vertical="center" wrapText="1"/>
    </xf>
    <xf numFmtId="3" fontId="2" fillId="5" borderId="0" xfId="0" applyNumberFormat="1" applyFont="1" applyFill="1" applyBorder="1" applyAlignment="1">
      <alignment horizontal="right" vertical="center"/>
    </xf>
    <xf numFmtId="0" fontId="1" fillId="7" borderId="4" xfId="0" applyFont="1" applyFill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2" fillId="0" borderId="0" xfId="0" applyFont="1" applyAlignment="1">
      <alignment horizontal="center"/>
    </xf>
    <xf numFmtId="0" fontId="17" fillId="3" borderId="1" xfId="0" applyFont="1" applyFill="1" applyBorder="1" applyAlignment="1">
      <alignment horizontal="center" vertical="center" wrapText="1" readingOrder="2"/>
    </xf>
    <xf numFmtId="0" fontId="17" fillId="4" borderId="31" xfId="0" applyFont="1" applyFill="1" applyBorder="1" applyAlignment="1">
      <alignment horizontal="center" vertical="center" wrapText="1" readingOrder="2"/>
    </xf>
    <xf numFmtId="0" fontId="17" fillId="4" borderId="101" xfId="0" applyFont="1" applyFill="1" applyBorder="1" applyAlignment="1">
      <alignment horizontal="center" vertical="center" wrapText="1" readingOrder="2"/>
    </xf>
    <xf numFmtId="0" fontId="17" fillId="4" borderId="32" xfId="0" applyFont="1" applyFill="1" applyBorder="1" applyAlignment="1">
      <alignment horizontal="center" vertical="center" wrapText="1" readingOrder="2"/>
    </xf>
    <xf numFmtId="0" fontId="17" fillId="4" borderId="102" xfId="0" applyFont="1" applyFill="1" applyBorder="1" applyAlignment="1">
      <alignment horizontal="center" vertical="center" wrapText="1" readingOrder="2"/>
    </xf>
    <xf numFmtId="0" fontId="17" fillId="4" borderId="29" xfId="0" applyFont="1" applyFill="1" applyBorder="1" applyAlignment="1">
      <alignment horizontal="center" vertical="center" wrapText="1" readingOrder="2"/>
    </xf>
    <xf numFmtId="0" fontId="17" fillId="4" borderId="103" xfId="0" applyFont="1" applyFill="1" applyBorder="1" applyAlignment="1">
      <alignment horizontal="center" vertical="center" wrapText="1" readingOrder="2"/>
    </xf>
    <xf numFmtId="0" fontId="17" fillId="0" borderId="1" xfId="0" applyFont="1" applyBorder="1" applyAlignment="1">
      <alignment horizontal="center" vertical="center" wrapText="1" readingOrder="2"/>
    </xf>
    <xf numFmtId="0" fontId="17" fillId="19" borderId="1" xfId="0" applyFont="1" applyFill="1" applyBorder="1" applyAlignment="1">
      <alignment horizontal="center" vertical="center" wrapText="1" readingOrder="2"/>
    </xf>
    <xf numFmtId="0" fontId="17" fillId="21" borderId="31" xfId="0" applyFont="1" applyFill="1" applyBorder="1" applyAlignment="1">
      <alignment horizontal="center" vertical="center" wrapText="1" readingOrder="2"/>
    </xf>
    <xf numFmtId="0" fontId="17" fillId="21" borderId="32" xfId="0" applyFont="1" applyFill="1" applyBorder="1" applyAlignment="1">
      <alignment horizontal="center" vertical="center" wrapText="1" readingOrder="2"/>
    </xf>
    <xf numFmtId="0" fontId="17" fillId="21" borderId="102" xfId="0" applyFont="1" applyFill="1" applyBorder="1" applyAlignment="1">
      <alignment horizontal="center" vertical="center" wrapText="1" readingOrder="2"/>
    </xf>
    <xf numFmtId="0" fontId="17" fillId="21" borderId="103" xfId="0" applyFont="1" applyFill="1" applyBorder="1" applyAlignment="1">
      <alignment horizontal="center" vertical="center" wrapText="1" readingOrder="2"/>
    </xf>
    <xf numFmtId="0" fontId="17" fillId="3" borderId="20" xfId="0" applyFont="1" applyFill="1" applyBorder="1" applyAlignment="1">
      <alignment horizontal="center" vertical="center" wrapText="1" readingOrder="2"/>
    </xf>
    <xf numFmtId="0" fontId="17" fillId="3" borderId="36" xfId="0" applyFont="1" applyFill="1" applyBorder="1" applyAlignment="1">
      <alignment horizontal="center" vertical="center" wrapText="1" readingOrder="2"/>
    </xf>
    <xf numFmtId="0" fontId="17" fillId="3" borderId="60" xfId="0" applyFont="1" applyFill="1" applyBorder="1" applyAlignment="1">
      <alignment horizontal="center" vertical="center" wrapText="1" readingOrder="2"/>
    </xf>
    <xf numFmtId="0" fontId="16" fillId="0" borderId="0" xfId="0" applyFont="1" applyBorder="1" applyAlignment="1">
      <alignment horizontal="center" vertical="center" textRotation="90" wrapText="1"/>
    </xf>
    <xf numFmtId="0" fontId="16" fillId="0" borderId="29" xfId="0" applyFont="1" applyBorder="1" applyAlignment="1">
      <alignment horizontal="center" vertical="center" textRotation="90" wrapText="1"/>
    </xf>
    <xf numFmtId="0" fontId="16" fillId="8" borderId="29" xfId="0" applyFont="1" applyFill="1" applyBorder="1" applyAlignment="1">
      <alignment horizontal="center"/>
    </xf>
    <xf numFmtId="0" fontId="16" fillId="11" borderId="28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2" fillId="12" borderId="0" xfId="0" applyFont="1" applyFill="1" applyBorder="1" applyAlignment="1">
      <alignment horizontal="center"/>
    </xf>
    <xf numFmtId="0" fontId="42" fillId="12" borderId="30" xfId="0" applyFont="1" applyFill="1" applyBorder="1" applyAlignment="1">
      <alignment horizontal="center"/>
    </xf>
    <xf numFmtId="0" fontId="35" fillId="13" borderId="29" xfId="0" applyFont="1" applyFill="1" applyBorder="1" applyAlignment="1">
      <alignment horizontal="center" vertical="center"/>
    </xf>
    <xf numFmtId="0" fontId="35" fillId="14" borderId="29" xfId="0" applyFont="1" applyFill="1" applyBorder="1" applyAlignment="1">
      <alignment horizontal="center" wrapText="1"/>
    </xf>
    <xf numFmtId="0" fontId="24" fillId="14" borderId="29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20" fillId="0" borderId="59" xfId="0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0" fillId="0" borderId="92" xfId="0" applyFont="1" applyBorder="1" applyAlignment="1">
      <alignment horizontal="center"/>
    </xf>
    <xf numFmtId="9" fontId="7" fillId="10" borderId="0" xfId="0" applyNumberFormat="1" applyFont="1" applyFill="1" applyBorder="1" applyAlignment="1">
      <alignment horizontal="center" vertical="center" textRotation="180"/>
    </xf>
    <xf numFmtId="0" fontId="7" fillId="10" borderId="0" xfId="0" applyFont="1" applyFill="1" applyBorder="1" applyAlignment="1">
      <alignment horizontal="center" vertical="center" textRotation="180"/>
    </xf>
    <xf numFmtId="0" fontId="7" fillId="10" borderId="28" xfId="0" applyFont="1" applyFill="1" applyBorder="1" applyAlignment="1">
      <alignment horizontal="center" vertical="center" textRotation="180"/>
    </xf>
    <xf numFmtId="0" fontId="27" fillId="0" borderId="49" xfId="0" applyFont="1" applyFill="1" applyBorder="1" applyAlignment="1">
      <alignment horizontal="center" vertical="center"/>
    </xf>
    <xf numFmtId="0" fontId="27" fillId="0" borderId="50" xfId="0" applyFont="1" applyFill="1" applyBorder="1" applyAlignment="1">
      <alignment horizontal="center" vertical="center"/>
    </xf>
    <xf numFmtId="0" fontId="28" fillId="6" borderId="107" xfId="0" applyFont="1" applyFill="1" applyBorder="1" applyAlignment="1">
      <alignment horizontal="center" vertical="center" wrapText="1"/>
    </xf>
    <xf numFmtId="0" fontId="28" fillId="6" borderId="108" xfId="0" applyFont="1" applyFill="1" applyBorder="1" applyAlignment="1">
      <alignment horizontal="center" vertical="center" wrapText="1"/>
    </xf>
    <xf numFmtId="0" fontId="28" fillId="17" borderId="106" xfId="0" applyFont="1" applyFill="1" applyBorder="1" applyAlignment="1">
      <alignment horizontal="center" vertical="center" wrapText="1"/>
    </xf>
    <xf numFmtId="0" fontId="28" fillId="17" borderId="109" xfId="0" applyFont="1" applyFill="1" applyBorder="1" applyAlignment="1">
      <alignment horizontal="center" vertical="center" wrapText="1"/>
    </xf>
    <xf numFmtId="0" fontId="28" fillId="6" borderId="110" xfId="0" applyFont="1" applyFill="1" applyBorder="1" applyAlignment="1">
      <alignment horizontal="center" vertical="center" wrapText="1"/>
    </xf>
    <xf numFmtId="0" fontId="28" fillId="6" borderId="106" xfId="0" applyFont="1" applyFill="1" applyBorder="1" applyAlignment="1">
      <alignment horizontal="center" vertical="center" wrapText="1"/>
    </xf>
    <xf numFmtId="0" fontId="28" fillId="6" borderId="111" xfId="0" applyFont="1" applyFill="1" applyBorder="1" applyAlignment="1">
      <alignment horizontal="center" vertical="center" wrapText="1"/>
    </xf>
    <xf numFmtId="0" fontId="28" fillId="6" borderId="106" xfId="0" applyFont="1" applyFill="1" applyBorder="1" applyAlignment="1">
      <alignment horizontal="center" vertical="center" textRotation="90" wrapText="1"/>
    </xf>
    <xf numFmtId="0" fontId="28" fillId="6" borderId="111" xfId="0" applyFont="1" applyFill="1" applyBorder="1" applyAlignment="1">
      <alignment horizontal="center" vertical="center" textRotation="90" wrapText="1"/>
    </xf>
    <xf numFmtId="9" fontId="28" fillId="17" borderId="106" xfId="0" applyNumberFormat="1" applyFont="1" applyFill="1" applyBorder="1" applyAlignment="1">
      <alignment horizontal="center" vertical="center" wrapText="1"/>
    </xf>
    <xf numFmtId="9" fontId="28" fillId="17" borderId="109" xfId="0" applyNumberFormat="1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/>
    </xf>
    <xf numFmtId="0" fontId="30" fillId="19" borderId="35" xfId="0" applyFont="1" applyFill="1" applyBorder="1" applyAlignment="1">
      <alignment horizontal="center" wrapText="1"/>
    </xf>
    <xf numFmtId="0" fontId="30" fillId="19" borderId="44" xfId="0" applyFont="1" applyFill="1" applyBorder="1" applyAlignment="1">
      <alignment horizontal="center" wrapText="1"/>
    </xf>
    <xf numFmtId="0" fontId="30" fillId="19" borderId="22" xfId="0" applyFont="1" applyFill="1" applyBorder="1" applyAlignment="1">
      <alignment horizontal="center" wrapText="1"/>
    </xf>
  </cellXfs>
  <cellStyles count="2">
    <cellStyle name="Normal" xfId="0" builtinId="0"/>
    <cellStyle name="Output" xfId="1" builtinId="2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 val="0"/>
        <outline val="0"/>
        <shadow val="0"/>
        <vertAlign val="baseline"/>
        <sz val="11"/>
      </font>
    </dxf>
    <dxf>
      <border outline="0">
        <left style="medium">
          <color indexed="64"/>
        </left>
      </border>
    </dxf>
    <dxf>
      <font>
        <strike val="0"/>
        <outline val="0"/>
        <shadow val="0"/>
        <vertAlign val="baseline"/>
        <sz val="11"/>
      </font>
    </dxf>
    <dxf>
      <font>
        <strike val="0"/>
        <outline val="0"/>
        <shadow val="0"/>
        <vertAlign val="baseline"/>
        <sz val="11"/>
      </font>
    </dxf>
    <dxf>
      <fill>
        <patternFill patternType="solid">
          <fgColor rgb="FFE6B8B7"/>
          <bgColor rgb="FFE6B8B7"/>
        </patternFill>
      </fill>
    </dxf>
    <dxf>
      <fill>
        <patternFill patternType="solid">
          <fgColor rgb="FFE6B8B7"/>
          <bgColor rgb="FFE6B8B7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C0504D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2DCDB"/>
          <bgColor rgb="FFF2DCDB"/>
        </patternFill>
      </fill>
      <border>
        <left style="thin">
          <color rgb="FFDA9694"/>
        </left>
        <right style="thin">
          <color rgb="FFDA9694"/>
        </right>
        <top style="thin">
          <color rgb="FFDA9694"/>
        </top>
        <bottom style="thin">
          <color rgb="FFDA9694"/>
        </bottom>
        <vertical style="thin">
          <color rgb="FFDA9694"/>
        </vertical>
        <horizontal style="thin">
          <color rgb="FFDA9694"/>
        </horizontal>
      </border>
    </dxf>
  </dxfs>
  <tableStyles count="1" defaultTableStyle="TableStyleMedium2" defaultPivotStyle="PivotStyleLight16">
    <tableStyle name="TableStyleMedium24 2" pivot="0" count="7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33" displayName="Table33" ref="B4:B29" totalsRowShown="0" headerRowDxfId="4" dataDxfId="3" tableBorderDxfId="2">
  <tableColumns count="1">
    <tableColumn id="18" name="Column1" dataDxfId="1" dataCellStyle="Output"/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1"/>
  <sheetViews>
    <sheetView rightToLeft="1" view="pageBreakPreview" topLeftCell="B4" zoomScale="50" zoomScaleNormal="55" zoomScaleSheetLayoutView="50" workbookViewId="0">
      <selection activeCell="J7" sqref="J7"/>
    </sheetView>
  </sheetViews>
  <sheetFormatPr defaultColWidth="35.7109375" defaultRowHeight="25.5"/>
  <cols>
    <col min="1" max="1" width="7" style="26" customWidth="1"/>
    <col min="2" max="3" width="8.5703125" style="37" customWidth="1"/>
    <col min="4" max="4" width="22.7109375" style="37" customWidth="1"/>
    <col min="5" max="10" width="17" style="37" customWidth="1"/>
    <col min="11" max="11" width="11.28515625" style="37" customWidth="1"/>
    <col min="12" max="14" width="7.7109375" style="37" customWidth="1"/>
    <col min="15" max="15" width="13.140625" style="37" customWidth="1"/>
    <col min="16" max="16" width="11.28515625" style="37" customWidth="1"/>
    <col min="17" max="17" width="7.7109375" style="37" customWidth="1"/>
    <col min="18" max="18" width="10.7109375" style="37" customWidth="1"/>
    <col min="19" max="19" width="7.7109375" style="37" customWidth="1"/>
    <col min="20" max="20" width="12.85546875" style="37" customWidth="1"/>
    <col min="21" max="21" width="7.7109375" style="37" customWidth="1"/>
    <col min="22" max="22" width="12.42578125" style="26" customWidth="1"/>
    <col min="23" max="23" width="7.7109375" style="26" customWidth="1"/>
    <col min="24" max="24" width="10.42578125" style="26" customWidth="1"/>
    <col min="25" max="25" width="7.7109375" style="26" customWidth="1"/>
    <col min="26" max="26" width="13.85546875" style="26" customWidth="1"/>
    <col min="27" max="29" width="7.7109375" style="26" customWidth="1"/>
    <col min="30" max="30" width="16.28515625" style="26" customWidth="1"/>
    <col min="31" max="31" width="7.7109375" style="26" customWidth="1"/>
    <col min="32" max="32" width="12.5703125" style="26" customWidth="1"/>
    <col min="33" max="33" width="7.7109375" style="26" customWidth="1"/>
    <col min="34" max="16384" width="35.7109375" style="37"/>
  </cols>
  <sheetData>
    <row r="1" spans="1:66" s="26" customFormat="1" ht="27" thickTop="1" thickBot="1">
      <c r="B1" s="470" t="s">
        <v>337</v>
      </c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471"/>
      <c r="Y1" s="471"/>
      <c r="Z1" s="471"/>
      <c r="AA1" s="471"/>
      <c r="AB1" s="471"/>
      <c r="AC1" s="471"/>
      <c r="AD1" s="471"/>
      <c r="AE1" s="471"/>
      <c r="AF1" s="471"/>
      <c r="AG1" s="471"/>
    </row>
    <row r="2" spans="1:66" s="28" customFormat="1" ht="27" customHeight="1" thickTop="1" thickBot="1">
      <c r="A2" s="27"/>
      <c r="B2" s="472" t="s">
        <v>0</v>
      </c>
      <c r="C2" s="472" t="s">
        <v>306</v>
      </c>
      <c r="D2" s="472" t="s">
        <v>301</v>
      </c>
      <c r="E2" s="472" t="s">
        <v>6</v>
      </c>
      <c r="F2" s="475" t="s">
        <v>9</v>
      </c>
      <c r="G2" s="475" t="s">
        <v>14</v>
      </c>
      <c r="H2" s="475" t="s">
        <v>10</v>
      </c>
      <c r="I2" s="486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8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</row>
    <row r="3" spans="1:66" s="28" customFormat="1" ht="96.75" customHeight="1" thickTop="1" thickBot="1">
      <c r="A3" s="27"/>
      <c r="B3" s="473"/>
      <c r="C3" s="473"/>
      <c r="D3" s="473"/>
      <c r="E3" s="473"/>
      <c r="F3" s="473"/>
      <c r="G3" s="476"/>
      <c r="H3" s="478"/>
      <c r="I3" s="489" t="s">
        <v>89</v>
      </c>
      <c r="J3" s="490"/>
      <c r="K3" s="490"/>
      <c r="L3" s="480" t="s">
        <v>7</v>
      </c>
      <c r="M3" s="481"/>
      <c r="N3" s="482" t="s">
        <v>11</v>
      </c>
      <c r="O3" s="483"/>
      <c r="P3" s="484" t="s">
        <v>19</v>
      </c>
      <c r="Q3" s="485"/>
      <c r="R3" s="484" t="s">
        <v>158</v>
      </c>
      <c r="S3" s="485"/>
      <c r="T3" s="484" t="s">
        <v>159</v>
      </c>
      <c r="U3" s="485"/>
      <c r="V3" s="468" t="s">
        <v>4</v>
      </c>
      <c r="W3" s="485"/>
      <c r="X3" s="468" t="s">
        <v>8</v>
      </c>
      <c r="Y3" s="485"/>
      <c r="Z3" s="468" t="s">
        <v>13</v>
      </c>
      <c r="AA3" s="485"/>
      <c r="AB3" s="468" t="s">
        <v>12</v>
      </c>
      <c r="AC3" s="485"/>
      <c r="AD3" s="468" t="s">
        <v>5</v>
      </c>
      <c r="AE3" s="485"/>
      <c r="AF3" s="468" t="s">
        <v>16</v>
      </c>
      <c r="AG3" s="469"/>
    </row>
    <row r="4" spans="1:66" s="28" customFormat="1" ht="409.5" customHeight="1" thickTop="1" thickBot="1">
      <c r="A4" s="27"/>
      <c r="B4" s="474"/>
      <c r="C4" s="474"/>
      <c r="D4" s="474"/>
      <c r="E4" s="474"/>
      <c r="F4" s="474"/>
      <c r="G4" s="477"/>
      <c r="H4" s="474"/>
      <c r="I4" s="351" t="s">
        <v>173</v>
      </c>
      <c r="J4" s="351" t="s">
        <v>165</v>
      </c>
      <c r="K4" s="350" t="s">
        <v>166</v>
      </c>
      <c r="L4" s="29" t="s">
        <v>161</v>
      </c>
      <c r="M4" s="30" t="s">
        <v>162</v>
      </c>
      <c r="N4" s="215" t="s">
        <v>163</v>
      </c>
      <c r="O4" s="31" t="s">
        <v>164</v>
      </c>
      <c r="P4" s="32" t="s">
        <v>15</v>
      </c>
      <c r="Q4" s="31" t="s">
        <v>18</v>
      </c>
      <c r="R4" s="32" t="s">
        <v>20</v>
      </c>
      <c r="S4" s="30" t="s">
        <v>17</v>
      </c>
      <c r="T4" s="32" t="s">
        <v>21</v>
      </c>
      <c r="U4" s="30" t="s">
        <v>17</v>
      </c>
      <c r="V4" s="34" t="s">
        <v>22</v>
      </c>
      <c r="W4" s="35" t="s">
        <v>23</v>
      </c>
      <c r="X4" s="34" t="s">
        <v>24</v>
      </c>
      <c r="Y4" s="35" t="s">
        <v>25</v>
      </c>
      <c r="Z4" s="34" t="s">
        <v>29</v>
      </c>
      <c r="AA4" s="35" t="s">
        <v>26</v>
      </c>
      <c r="AB4" s="34" t="s">
        <v>27</v>
      </c>
      <c r="AC4" s="35" t="s">
        <v>28</v>
      </c>
      <c r="AD4" s="34" t="s">
        <v>30</v>
      </c>
      <c r="AE4" s="35" t="s">
        <v>168</v>
      </c>
      <c r="AF4" s="36" t="s">
        <v>169</v>
      </c>
      <c r="AG4" s="340" t="s">
        <v>167</v>
      </c>
    </row>
    <row r="5" spans="1:66" ht="27" thickTop="1" thickBot="1">
      <c r="B5" s="9">
        <v>2</v>
      </c>
      <c r="C5" s="9"/>
      <c r="D5" s="7"/>
      <c r="E5" s="143"/>
      <c r="F5" s="143"/>
      <c r="G5" s="143"/>
      <c r="H5" s="143"/>
      <c r="I5" s="143"/>
      <c r="J5" s="143">
        <f>I5*2*0.02/4/4</f>
        <v>0</v>
      </c>
      <c r="K5" s="24"/>
      <c r="L5" s="14">
        <v>95</v>
      </c>
      <c r="M5" s="18"/>
      <c r="N5" s="15">
        <v>1</v>
      </c>
      <c r="O5" s="19"/>
      <c r="P5" s="1">
        <v>6</v>
      </c>
      <c r="Q5" s="18"/>
      <c r="R5" s="14">
        <v>100</v>
      </c>
      <c r="S5" s="18"/>
      <c r="T5" s="22">
        <f>E5*0.003</f>
        <v>0</v>
      </c>
      <c r="U5" s="18"/>
      <c r="V5" s="23">
        <f>H5*25/100</f>
        <v>0</v>
      </c>
      <c r="W5" s="24"/>
      <c r="X5" s="23">
        <f>F5*50/100</f>
        <v>0</v>
      </c>
      <c r="Y5" s="24"/>
      <c r="Z5" s="23">
        <f>H5*12.5/100</f>
        <v>0</v>
      </c>
      <c r="AA5" s="24"/>
      <c r="AB5" s="11">
        <v>1</v>
      </c>
      <c r="AC5" s="24"/>
      <c r="AD5" s="23">
        <f>H5*4.5/100</f>
        <v>0</v>
      </c>
      <c r="AE5" s="24"/>
      <c r="AF5" s="23">
        <f>AD5*80/100</f>
        <v>0</v>
      </c>
      <c r="AG5" s="24"/>
    </row>
    <row r="6" spans="1:66" ht="27" thickTop="1" thickBot="1">
      <c r="B6" s="9">
        <v>3</v>
      </c>
      <c r="C6" s="9"/>
      <c r="D6" s="7"/>
      <c r="E6" s="143"/>
      <c r="F6" s="143"/>
      <c r="G6" s="143"/>
      <c r="H6" s="143"/>
      <c r="I6" s="143"/>
      <c r="J6" s="143">
        <f t="shared" ref="J6:J15" si="0">I6*2*0.02/4/4</f>
        <v>0</v>
      </c>
      <c r="K6" s="24"/>
      <c r="L6" s="14">
        <v>95</v>
      </c>
      <c r="M6" s="18"/>
      <c r="N6" s="15">
        <v>1</v>
      </c>
      <c r="O6" s="19"/>
      <c r="P6" s="1">
        <v>14</v>
      </c>
      <c r="Q6" s="18"/>
      <c r="R6" s="14">
        <v>100</v>
      </c>
      <c r="S6" s="18"/>
      <c r="T6" s="22">
        <f t="shared" ref="T6:T15" si="1">E6*0.003</f>
        <v>0</v>
      </c>
      <c r="U6" s="18"/>
      <c r="V6" s="23">
        <f t="shared" ref="V6:V15" si="2">H6*25/100</f>
        <v>0</v>
      </c>
      <c r="W6" s="24"/>
      <c r="X6" s="23">
        <f t="shared" ref="X6:X15" si="3">F6*50/100</f>
        <v>0</v>
      </c>
      <c r="Y6" s="24"/>
      <c r="Z6" s="23">
        <f t="shared" ref="Z6:Z15" si="4">H6*12.5/100</f>
        <v>0</v>
      </c>
      <c r="AA6" s="24"/>
      <c r="AB6" s="11">
        <v>1</v>
      </c>
      <c r="AC6" s="24"/>
      <c r="AD6" s="23">
        <f t="shared" ref="AD6:AD15" si="5">H6*4.5/100</f>
        <v>0</v>
      </c>
      <c r="AE6" s="24"/>
      <c r="AF6" s="23">
        <f t="shared" ref="AF6:AF15" si="6">AD6*80/100</f>
        <v>0</v>
      </c>
      <c r="AG6" s="24"/>
    </row>
    <row r="7" spans="1:66" ht="27" thickTop="1" thickBot="1">
      <c r="B7" s="9">
        <v>4</v>
      </c>
      <c r="C7" s="9"/>
      <c r="D7" s="7"/>
      <c r="E7" s="143"/>
      <c r="F7" s="143"/>
      <c r="G7" s="143"/>
      <c r="H7" s="143"/>
      <c r="I7" s="143"/>
      <c r="J7" s="143">
        <f t="shared" si="0"/>
        <v>0</v>
      </c>
      <c r="K7" s="24"/>
      <c r="L7" s="14">
        <v>95</v>
      </c>
      <c r="M7" s="18"/>
      <c r="N7" s="15">
        <v>1</v>
      </c>
      <c r="O7" s="19"/>
      <c r="P7" s="1">
        <v>14</v>
      </c>
      <c r="Q7" s="18"/>
      <c r="R7" s="14">
        <v>100</v>
      </c>
      <c r="S7" s="18"/>
      <c r="T7" s="22">
        <f t="shared" si="1"/>
        <v>0</v>
      </c>
      <c r="U7" s="18"/>
      <c r="V7" s="23">
        <f t="shared" si="2"/>
        <v>0</v>
      </c>
      <c r="W7" s="24"/>
      <c r="X7" s="23">
        <f t="shared" si="3"/>
        <v>0</v>
      </c>
      <c r="Y7" s="24"/>
      <c r="Z7" s="23">
        <f t="shared" si="4"/>
        <v>0</v>
      </c>
      <c r="AA7" s="24"/>
      <c r="AB7" s="11">
        <v>1</v>
      </c>
      <c r="AC7" s="24"/>
      <c r="AD7" s="23">
        <f t="shared" si="5"/>
        <v>0</v>
      </c>
      <c r="AE7" s="24"/>
      <c r="AF7" s="23">
        <f t="shared" si="6"/>
        <v>0</v>
      </c>
      <c r="AG7" s="24"/>
    </row>
    <row r="8" spans="1:66" ht="27" thickTop="1" thickBot="1">
      <c r="B8" s="9">
        <v>5</v>
      </c>
      <c r="C8" s="9"/>
      <c r="D8" s="7"/>
      <c r="E8" s="143"/>
      <c r="F8" s="143"/>
      <c r="G8" s="143"/>
      <c r="H8" s="143"/>
      <c r="I8" s="143"/>
      <c r="J8" s="143">
        <f t="shared" si="0"/>
        <v>0</v>
      </c>
      <c r="K8" s="24"/>
      <c r="L8" s="14">
        <v>95</v>
      </c>
      <c r="M8" s="18"/>
      <c r="N8" s="15">
        <v>1</v>
      </c>
      <c r="O8" s="19"/>
      <c r="P8" s="1">
        <v>4</v>
      </c>
      <c r="Q8" s="18"/>
      <c r="R8" s="14">
        <v>100</v>
      </c>
      <c r="S8" s="18"/>
      <c r="T8" s="22">
        <f t="shared" si="1"/>
        <v>0</v>
      </c>
      <c r="U8" s="18"/>
      <c r="V8" s="23">
        <f t="shared" si="2"/>
        <v>0</v>
      </c>
      <c r="W8" s="24"/>
      <c r="X8" s="23">
        <f t="shared" si="3"/>
        <v>0</v>
      </c>
      <c r="Y8" s="24"/>
      <c r="Z8" s="23">
        <f t="shared" si="4"/>
        <v>0</v>
      </c>
      <c r="AA8" s="24"/>
      <c r="AB8" s="11">
        <v>1</v>
      </c>
      <c r="AC8" s="24"/>
      <c r="AD8" s="23">
        <f t="shared" si="5"/>
        <v>0</v>
      </c>
      <c r="AE8" s="24"/>
      <c r="AF8" s="23">
        <f t="shared" si="6"/>
        <v>0</v>
      </c>
      <c r="AG8" s="24"/>
    </row>
    <row r="9" spans="1:66" ht="27" thickTop="1" thickBot="1">
      <c r="B9" s="9">
        <v>6</v>
      </c>
      <c r="C9" s="9"/>
      <c r="D9" s="7"/>
      <c r="E9" s="143"/>
      <c r="F9" s="143"/>
      <c r="G9" s="143"/>
      <c r="H9" s="143"/>
      <c r="I9" s="143"/>
      <c r="J9" s="143">
        <f t="shared" si="0"/>
        <v>0</v>
      </c>
      <c r="K9" s="24"/>
      <c r="L9" s="14">
        <v>95</v>
      </c>
      <c r="M9" s="18"/>
      <c r="N9" s="15">
        <v>1</v>
      </c>
      <c r="O9" s="19"/>
      <c r="P9" s="1">
        <v>16</v>
      </c>
      <c r="Q9" s="18"/>
      <c r="R9" s="14">
        <v>100</v>
      </c>
      <c r="S9" s="18"/>
      <c r="T9" s="22">
        <f t="shared" si="1"/>
        <v>0</v>
      </c>
      <c r="U9" s="18"/>
      <c r="V9" s="23">
        <f t="shared" si="2"/>
        <v>0</v>
      </c>
      <c r="W9" s="24"/>
      <c r="X9" s="23">
        <f t="shared" si="3"/>
        <v>0</v>
      </c>
      <c r="Y9" s="24"/>
      <c r="Z9" s="23">
        <f t="shared" si="4"/>
        <v>0</v>
      </c>
      <c r="AA9" s="24"/>
      <c r="AB9" s="11">
        <v>1</v>
      </c>
      <c r="AC9" s="24"/>
      <c r="AD9" s="23">
        <f t="shared" si="5"/>
        <v>0</v>
      </c>
      <c r="AE9" s="24"/>
      <c r="AF9" s="23">
        <f t="shared" si="6"/>
        <v>0</v>
      </c>
      <c r="AG9" s="24"/>
    </row>
    <row r="10" spans="1:66" ht="27" thickTop="1" thickBot="1">
      <c r="B10" s="9">
        <v>7</v>
      </c>
      <c r="C10" s="9"/>
      <c r="D10" s="7"/>
      <c r="E10" s="143"/>
      <c r="F10" s="143"/>
      <c r="G10" s="143"/>
      <c r="H10" s="143"/>
      <c r="I10" s="143"/>
      <c r="J10" s="143">
        <f t="shared" si="0"/>
        <v>0</v>
      </c>
      <c r="K10" s="24"/>
      <c r="L10" s="14">
        <v>95</v>
      </c>
      <c r="M10" s="18"/>
      <c r="N10" s="15">
        <v>1</v>
      </c>
      <c r="O10" s="19"/>
      <c r="P10" s="1">
        <v>12</v>
      </c>
      <c r="Q10" s="18"/>
      <c r="R10" s="14">
        <v>100</v>
      </c>
      <c r="S10" s="18"/>
      <c r="T10" s="22">
        <f t="shared" si="1"/>
        <v>0</v>
      </c>
      <c r="U10" s="18"/>
      <c r="V10" s="23">
        <f t="shared" si="2"/>
        <v>0</v>
      </c>
      <c r="W10" s="24"/>
      <c r="X10" s="23">
        <f t="shared" si="3"/>
        <v>0</v>
      </c>
      <c r="Y10" s="24"/>
      <c r="Z10" s="23">
        <f t="shared" si="4"/>
        <v>0</v>
      </c>
      <c r="AA10" s="24"/>
      <c r="AB10" s="11">
        <v>1</v>
      </c>
      <c r="AC10" s="24"/>
      <c r="AD10" s="23">
        <f t="shared" si="5"/>
        <v>0</v>
      </c>
      <c r="AE10" s="24"/>
      <c r="AF10" s="23">
        <f t="shared" si="6"/>
        <v>0</v>
      </c>
      <c r="AG10" s="24"/>
    </row>
    <row r="11" spans="1:66" ht="27" thickTop="1" thickBot="1">
      <c r="B11" s="9">
        <v>8</v>
      </c>
      <c r="C11" s="9"/>
      <c r="D11" s="7"/>
      <c r="E11" s="143"/>
      <c r="F11" s="143"/>
      <c r="G11" s="143"/>
      <c r="H11" s="143"/>
      <c r="I11" s="143"/>
      <c r="J11" s="143">
        <f t="shared" si="0"/>
        <v>0</v>
      </c>
      <c r="K11" s="24"/>
      <c r="L11" s="14">
        <v>95</v>
      </c>
      <c r="M11" s="18"/>
      <c r="N11" s="15">
        <v>1</v>
      </c>
      <c r="O11" s="19"/>
      <c r="P11" s="1">
        <v>11</v>
      </c>
      <c r="Q11" s="18"/>
      <c r="R11" s="14">
        <v>100</v>
      </c>
      <c r="S11" s="18"/>
      <c r="T11" s="22">
        <f t="shared" si="1"/>
        <v>0</v>
      </c>
      <c r="U11" s="18"/>
      <c r="V11" s="23">
        <f t="shared" si="2"/>
        <v>0</v>
      </c>
      <c r="W11" s="24"/>
      <c r="X11" s="23">
        <f t="shared" si="3"/>
        <v>0</v>
      </c>
      <c r="Y11" s="24"/>
      <c r="Z11" s="23">
        <f t="shared" si="4"/>
        <v>0</v>
      </c>
      <c r="AA11" s="24"/>
      <c r="AB11" s="11">
        <v>1</v>
      </c>
      <c r="AC11" s="24"/>
      <c r="AD11" s="23">
        <f t="shared" si="5"/>
        <v>0</v>
      </c>
      <c r="AE11" s="24"/>
      <c r="AF11" s="23">
        <f t="shared" si="6"/>
        <v>0</v>
      </c>
      <c r="AG11" s="24"/>
    </row>
    <row r="12" spans="1:66" s="38" customFormat="1" ht="27" thickTop="1" thickBot="1">
      <c r="A12" s="26"/>
      <c r="B12" s="9">
        <v>9</v>
      </c>
      <c r="C12" s="9"/>
      <c r="D12" s="7"/>
      <c r="E12" s="143"/>
      <c r="F12" s="143"/>
      <c r="G12" s="143"/>
      <c r="H12" s="143"/>
      <c r="I12" s="143"/>
      <c r="J12" s="143">
        <f t="shared" si="0"/>
        <v>0</v>
      </c>
      <c r="K12" s="123"/>
      <c r="L12" s="14">
        <v>95</v>
      </c>
      <c r="M12" s="18"/>
      <c r="N12" s="15">
        <v>1</v>
      </c>
      <c r="O12" s="19"/>
      <c r="P12" s="1">
        <v>8</v>
      </c>
      <c r="Q12" s="18"/>
      <c r="R12" s="14">
        <v>100</v>
      </c>
      <c r="S12" s="18"/>
      <c r="T12" s="22">
        <f t="shared" si="1"/>
        <v>0</v>
      </c>
      <c r="U12" s="18"/>
      <c r="V12" s="23">
        <f t="shared" si="2"/>
        <v>0</v>
      </c>
      <c r="W12" s="24"/>
      <c r="X12" s="23">
        <f t="shared" si="3"/>
        <v>0</v>
      </c>
      <c r="Y12" s="39"/>
      <c r="Z12" s="23">
        <f t="shared" si="4"/>
        <v>0</v>
      </c>
      <c r="AA12" s="24"/>
      <c r="AB12" s="11">
        <v>1</v>
      </c>
      <c r="AC12" s="24"/>
      <c r="AD12" s="23">
        <f t="shared" si="5"/>
        <v>0</v>
      </c>
      <c r="AE12" s="24"/>
      <c r="AF12" s="23">
        <f t="shared" si="6"/>
        <v>0</v>
      </c>
      <c r="AG12" s="24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</row>
    <row r="13" spans="1:66" s="38" customFormat="1" ht="27" thickTop="1" thickBot="1">
      <c r="A13" s="26"/>
      <c r="B13" s="9">
        <v>10</v>
      </c>
      <c r="C13" s="9"/>
      <c r="D13" s="7"/>
      <c r="E13" s="143"/>
      <c r="F13" s="143"/>
      <c r="G13" s="143"/>
      <c r="H13" s="143"/>
      <c r="I13" s="143"/>
      <c r="J13" s="143">
        <f t="shared" si="0"/>
        <v>0</v>
      </c>
      <c r="K13" s="123"/>
      <c r="L13" s="14">
        <v>95</v>
      </c>
      <c r="M13" s="18"/>
      <c r="N13" s="15">
        <v>1</v>
      </c>
      <c r="O13" s="19"/>
      <c r="P13" s="1">
        <v>11</v>
      </c>
      <c r="Q13" s="18"/>
      <c r="R13" s="14">
        <v>100</v>
      </c>
      <c r="S13" s="18"/>
      <c r="T13" s="22">
        <f t="shared" si="1"/>
        <v>0</v>
      </c>
      <c r="U13" s="18"/>
      <c r="V13" s="23">
        <f t="shared" si="2"/>
        <v>0</v>
      </c>
      <c r="W13" s="24"/>
      <c r="X13" s="23">
        <f t="shared" si="3"/>
        <v>0</v>
      </c>
      <c r="Y13" s="39"/>
      <c r="Z13" s="23">
        <f t="shared" si="4"/>
        <v>0</v>
      </c>
      <c r="AA13" s="24"/>
      <c r="AB13" s="11">
        <v>1</v>
      </c>
      <c r="AC13" s="24"/>
      <c r="AD13" s="23">
        <f t="shared" si="5"/>
        <v>0</v>
      </c>
      <c r="AE13" s="24"/>
      <c r="AF13" s="23">
        <f t="shared" si="6"/>
        <v>0</v>
      </c>
      <c r="AG13" s="24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</row>
    <row r="14" spans="1:66" s="38" customFormat="1" ht="27" thickTop="1" thickBot="1">
      <c r="A14" s="26"/>
      <c r="B14" s="9">
        <v>11</v>
      </c>
      <c r="C14" s="9"/>
      <c r="D14" s="7"/>
      <c r="E14" s="143"/>
      <c r="F14" s="143"/>
      <c r="G14" s="143"/>
      <c r="H14" s="143"/>
      <c r="I14" s="143"/>
      <c r="J14" s="143">
        <f t="shared" si="0"/>
        <v>0</v>
      </c>
      <c r="K14" s="123"/>
      <c r="L14" s="14">
        <v>95</v>
      </c>
      <c r="M14" s="18"/>
      <c r="N14" s="15">
        <v>1</v>
      </c>
      <c r="O14" s="19"/>
      <c r="P14" s="1">
        <v>4</v>
      </c>
      <c r="Q14" s="18"/>
      <c r="R14" s="14">
        <v>100</v>
      </c>
      <c r="S14" s="18"/>
      <c r="T14" s="22">
        <f t="shared" si="1"/>
        <v>0</v>
      </c>
      <c r="U14" s="18"/>
      <c r="V14" s="23">
        <f t="shared" si="2"/>
        <v>0</v>
      </c>
      <c r="W14" s="24"/>
      <c r="X14" s="23">
        <f t="shared" si="3"/>
        <v>0</v>
      </c>
      <c r="Y14" s="39"/>
      <c r="Z14" s="23">
        <f t="shared" si="4"/>
        <v>0</v>
      </c>
      <c r="AA14" s="24"/>
      <c r="AB14" s="11">
        <v>1</v>
      </c>
      <c r="AC14" s="24"/>
      <c r="AD14" s="23">
        <f t="shared" si="5"/>
        <v>0</v>
      </c>
      <c r="AE14" s="24"/>
      <c r="AF14" s="23">
        <f t="shared" si="6"/>
        <v>0</v>
      </c>
      <c r="AG14" s="24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</row>
    <row r="15" spans="1:66" s="38" customFormat="1" ht="27" thickTop="1" thickBot="1">
      <c r="A15" s="26"/>
      <c r="B15" s="10">
        <v>12</v>
      </c>
      <c r="C15" s="10"/>
      <c r="D15" s="8"/>
      <c r="E15" s="146"/>
      <c r="F15" s="146"/>
      <c r="G15" s="146"/>
      <c r="H15" s="146"/>
      <c r="I15" s="146"/>
      <c r="J15" s="143">
        <f t="shared" si="0"/>
        <v>0</v>
      </c>
      <c r="K15" s="123"/>
      <c r="L15" s="14">
        <v>95</v>
      </c>
      <c r="M15" s="18"/>
      <c r="N15" s="17">
        <v>1</v>
      </c>
      <c r="O15" s="20"/>
      <c r="P15" s="3">
        <v>21</v>
      </c>
      <c r="Q15" s="21"/>
      <c r="R15" s="16">
        <v>100</v>
      </c>
      <c r="S15" s="21"/>
      <c r="T15" s="22">
        <f t="shared" si="1"/>
        <v>0</v>
      </c>
      <c r="U15" s="21"/>
      <c r="V15" s="23">
        <f t="shared" si="2"/>
        <v>0</v>
      </c>
      <c r="W15" s="25"/>
      <c r="X15" s="23">
        <f t="shared" si="3"/>
        <v>0</v>
      </c>
      <c r="Y15" s="25"/>
      <c r="Z15" s="23">
        <f t="shared" si="4"/>
        <v>0</v>
      </c>
      <c r="AA15" s="24"/>
      <c r="AB15" s="11">
        <v>1</v>
      </c>
      <c r="AC15" s="24"/>
      <c r="AD15" s="23">
        <f t="shared" si="5"/>
        <v>0</v>
      </c>
      <c r="AE15" s="24"/>
      <c r="AF15" s="23">
        <f t="shared" si="6"/>
        <v>0</v>
      </c>
      <c r="AG15" s="24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</row>
    <row r="16" spans="1:66" s="26" customFormat="1" ht="26.25" thickTop="1"/>
    <row r="17" s="26" customFormat="1"/>
    <row r="18" s="26" customFormat="1"/>
    <row r="19" s="26" customFormat="1"/>
    <row r="20" s="26" customFormat="1"/>
    <row r="21" s="26" customFormat="1"/>
  </sheetData>
  <mergeCells count="22">
    <mergeCell ref="I2:U2"/>
    <mergeCell ref="AB3:AC3"/>
    <mergeCell ref="Z3:AA3"/>
    <mergeCell ref="X3:Y3"/>
    <mergeCell ref="V3:W3"/>
    <mergeCell ref="I3:K3"/>
    <mergeCell ref="AF3:AG3"/>
    <mergeCell ref="B1:AG1"/>
    <mergeCell ref="B2:B4"/>
    <mergeCell ref="D2:D4"/>
    <mergeCell ref="E2:E4"/>
    <mergeCell ref="F2:F4"/>
    <mergeCell ref="G2:G4"/>
    <mergeCell ref="H2:H4"/>
    <mergeCell ref="V2:AG2"/>
    <mergeCell ref="L3:M3"/>
    <mergeCell ref="N3:O3"/>
    <mergeCell ref="T3:U3"/>
    <mergeCell ref="R3:S3"/>
    <mergeCell ref="P3:Q3"/>
    <mergeCell ref="C2:C4"/>
    <mergeCell ref="AD3:AE3"/>
  </mergeCells>
  <pageMargins left="0" right="0" top="0" bottom="0" header="0" footer="0"/>
  <pageSetup scale="37" orientation="landscape" r:id="rId1"/>
  <colBreaks count="1" manualBreakCount="1">
    <brk id="3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rightToLeft="1" workbookViewId="0">
      <selection activeCell="C15" sqref="C15"/>
    </sheetView>
  </sheetViews>
  <sheetFormatPr defaultRowHeight="15"/>
  <cols>
    <col min="1" max="1" width="4.85546875" customWidth="1"/>
    <col min="2" max="2" width="17.140625" customWidth="1"/>
    <col min="3" max="3" width="64.42578125" customWidth="1"/>
  </cols>
  <sheetData>
    <row r="1" spans="1:5" ht="15.75" thickBot="1"/>
    <row r="2" spans="1:5" ht="21.75" thickBot="1">
      <c r="A2" s="609"/>
      <c r="B2" s="610"/>
      <c r="C2" s="56" t="s">
        <v>98</v>
      </c>
    </row>
    <row r="3" spans="1:5" ht="19.5" thickBot="1">
      <c r="A3" s="40"/>
      <c r="B3" s="40"/>
      <c r="C3" s="141" t="s">
        <v>99</v>
      </c>
    </row>
    <row r="4" spans="1:5" ht="21">
      <c r="A4" s="42"/>
      <c r="B4" s="43"/>
      <c r="C4" s="142" t="s">
        <v>100</v>
      </c>
    </row>
    <row r="5" spans="1:5" ht="21">
      <c r="A5" s="42"/>
      <c r="B5" s="43"/>
      <c r="C5" s="142" t="s">
        <v>101</v>
      </c>
    </row>
    <row r="6" spans="1:5" ht="21">
      <c r="A6" s="42"/>
      <c r="B6" s="43"/>
      <c r="C6" s="142" t="s">
        <v>102</v>
      </c>
    </row>
    <row r="7" spans="1:5" ht="21">
      <c r="A7" s="42"/>
      <c r="B7" s="43"/>
      <c r="C7" s="142" t="s">
        <v>103</v>
      </c>
    </row>
    <row r="8" spans="1:5" ht="21">
      <c r="A8" s="42"/>
      <c r="B8" s="43"/>
      <c r="C8" s="142" t="s">
        <v>104</v>
      </c>
    </row>
    <row r="9" spans="1:5" ht="21">
      <c r="A9" s="42"/>
      <c r="B9" s="43"/>
      <c r="C9" s="142" t="s">
        <v>105</v>
      </c>
    </row>
    <row r="10" spans="1:5" ht="21">
      <c r="A10" s="42"/>
      <c r="B10" s="43"/>
      <c r="C10" s="142" t="s">
        <v>106</v>
      </c>
    </row>
    <row r="11" spans="1:5" ht="21">
      <c r="A11" s="42"/>
      <c r="B11" s="43"/>
      <c r="C11" s="142" t="s">
        <v>107</v>
      </c>
    </row>
    <row r="12" spans="1:5" ht="21.75" thickBot="1">
      <c r="A12" s="47"/>
      <c r="B12" s="48"/>
      <c r="C12" s="142" t="s">
        <v>108</v>
      </c>
    </row>
    <row r="14" spans="1:5" ht="17.25">
      <c r="D14" s="608" t="s">
        <v>96</v>
      </c>
      <c r="E14" s="608"/>
    </row>
    <row r="15" spans="1:5" ht="17.25">
      <c r="D15" s="608" t="s">
        <v>97</v>
      </c>
      <c r="E15" s="608"/>
    </row>
  </sheetData>
  <mergeCells count="3">
    <mergeCell ref="A2:B2"/>
    <mergeCell ref="D14:E14"/>
    <mergeCell ref="D15:E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rightToLeft="1" view="pageBreakPreview" zoomScale="60" zoomScaleNormal="70" workbookViewId="0">
      <selection activeCell="E7" sqref="E7"/>
    </sheetView>
  </sheetViews>
  <sheetFormatPr defaultRowHeight="15"/>
  <cols>
    <col min="1" max="1" width="4.42578125" customWidth="1"/>
    <col min="2" max="2" width="17" customWidth="1"/>
    <col min="3" max="3" width="18.42578125" customWidth="1"/>
    <col min="4" max="4" width="6.42578125" customWidth="1"/>
    <col min="5" max="5" width="11" customWidth="1"/>
    <col min="9" max="9" width="14" customWidth="1"/>
    <col min="10" max="10" width="11" customWidth="1"/>
    <col min="11" max="11" width="8.28515625" customWidth="1"/>
    <col min="13" max="13" width="16.42578125" customWidth="1"/>
    <col min="16" max="16" width="14" customWidth="1"/>
    <col min="17" max="17" width="9.85546875" customWidth="1"/>
    <col min="20" max="20" width="10.85546875" customWidth="1"/>
    <col min="21" max="21" width="6.5703125" customWidth="1"/>
    <col min="23" max="23" width="12.5703125" customWidth="1"/>
    <col min="24" max="24" width="8.5703125" customWidth="1"/>
  </cols>
  <sheetData>
    <row r="1" spans="1:27" ht="35.1" customHeight="1" thickTop="1" thickBot="1">
      <c r="A1" s="618" t="s">
        <v>123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19"/>
      <c r="Q1" s="619"/>
      <c r="R1" s="619"/>
      <c r="S1" s="619"/>
      <c r="T1" s="619"/>
      <c r="U1" s="619"/>
      <c r="V1" s="619"/>
      <c r="W1" s="436"/>
      <c r="X1" s="436"/>
      <c r="Y1" s="436"/>
    </row>
    <row r="2" spans="1:27" s="169" customFormat="1" ht="35.1" customHeight="1" thickBot="1">
      <c r="A2" s="627" t="s">
        <v>0</v>
      </c>
      <c r="B2" s="625" t="s">
        <v>306</v>
      </c>
      <c r="C2" s="625" t="s">
        <v>356</v>
      </c>
      <c r="D2" s="627" t="s">
        <v>6</v>
      </c>
      <c r="E2" s="620" t="s">
        <v>124</v>
      </c>
      <c r="F2" s="621"/>
      <c r="G2" s="621"/>
      <c r="H2" s="621"/>
      <c r="I2" s="621"/>
      <c r="J2" s="621"/>
      <c r="K2" s="621"/>
      <c r="L2" s="622" t="s">
        <v>49</v>
      </c>
      <c r="M2" s="622"/>
      <c r="N2" s="622"/>
      <c r="O2" s="622"/>
      <c r="P2" s="622"/>
      <c r="Q2" s="622"/>
      <c r="R2" s="622"/>
      <c r="S2" s="622"/>
      <c r="T2" s="622"/>
      <c r="U2" s="622"/>
      <c r="V2" s="622"/>
      <c r="W2" s="622"/>
      <c r="X2" s="622"/>
      <c r="Y2" s="623"/>
    </row>
    <row r="3" spans="1:27" s="169" customFormat="1" ht="76.5" customHeight="1" thickBot="1">
      <c r="A3" s="627"/>
      <c r="B3" s="625"/>
      <c r="C3" s="625"/>
      <c r="D3" s="627"/>
      <c r="E3" s="620" t="s">
        <v>357</v>
      </c>
      <c r="F3" s="621"/>
      <c r="G3" s="621"/>
      <c r="H3" s="624"/>
      <c r="I3" s="620" t="s">
        <v>358</v>
      </c>
      <c r="J3" s="621"/>
      <c r="K3" s="624"/>
      <c r="L3" s="622" t="s">
        <v>359</v>
      </c>
      <c r="M3" s="622"/>
      <c r="N3" s="622"/>
      <c r="O3" s="622"/>
      <c r="P3" s="622" t="s">
        <v>360</v>
      </c>
      <c r="Q3" s="622"/>
      <c r="R3" s="622"/>
      <c r="S3" s="622" t="s">
        <v>361</v>
      </c>
      <c r="T3" s="622"/>
      <c r="U3" s="622"/>
      <c r="V3" s="622"/>
      <c r="W3" s="629" t="s">
        <v>362</v>
      </c>
      <c r="X3" s="629"/>
      <c r="Y3" s="630"/>
    </row>
    <row r="4" spans="1:27" s="169" customFormat="1" ht="240" customHeight="1" thickBot="1">
      <c r="A4" s="628"/>
      <c r="B4" s="626"/>
      <c r="C4" s="626"/>
      <c r="D4" s="628"/>
      <c r="E4" s="437" t="s">
        <v>363</v>
      </c>
      <c r="F4" s="437" t="s">
        <v>364</v>
      </c>
      <c r="G4" s="438" t="s">
        <v>365</v>
      </c>
      <c r="H4" s="438" t="s">
        <v>366</v>
      </c>
      <c r="I4" s="439" t="s">
        <v>367</v>
      </c>
      <c r="J4" s="440" t="s">
        <v>368</v>
      </c>
      <c r="K4" s="438" t="s">
        <v>366</v>
      </c>
      <c r="L4" s="441" t="s">
        <v>369</v>
      </c>
      <c r="M4" s="441" t="s">
        <v>370</v>
      </c>
      <c r="N4" s="438" t="s">
        <v>371</v>
      </c>
      <c r="O4" s="438" t="s">
        <v>366</v>
      </c>
      <c r="P4" s="441" t="s">
        <v>372</v>
      </c>
      <c r="Q4" s="438" t="s">
        <v>373</v>
      </c>
      <c r="R4" s="438" t="s">
        <v>366</v>
      </c>
      <c r="S4" s="441" t="s">
        <v>374</v>
      </c>
      <c r="T4" s="441" t="s">
        <v>375</v>
      </c>
      <c r="U4" s="438" t="s">
        <v>376</v>
      </c>
      <c r="V4" s="438" t="s">
        <v>366</v>
      </c>
      <c r="W4" s="441" t="s">
        <v>377</v>
      </c>
      <c r="X4" s="442" t="s">
        <v>378</v>
      </c>
      <c r="Y4" s="438" t="s">
        <v>366</v>
      </c>
    </row>
    <row r="5" spans="1:27" s="169" customFormat="1" ht="35.1" customHeight="1">
      <c r="A5" s="443">
        <v>1</v>
      </c>
      <c r="B5" s="444"/>
      <c r="C5" s="444"/>
      <c r="D5" s="444"/>
      <c r="E5" s="444"/>
      <c r="F5" s="445">
        <f>E5*33/100/4</f>
        <v>0</v>
      </c>
      <c r="G5" s="446"/>
      <c r="H5" s="447" t="e">
        <f>G5/F5*100</f>
        <v>#DIV/0!</v>
      </c>
      <c r="I5" s="448">
        <f>E5*10/100/4</f>
        <v>0</v>
      </c>
      <c r="J5" s="449"/>
      <c r="K5" s="447" t="e">
        <f>J5/I5*100</f>
        <v>#DIV/0!</v>
      </c>
      <c r="L5" s="450"/>
      <c r="M5" s="451">
        <f>L5*33/100/4</f>
        <v>0</v>
      </c>
      <c r="N5" s="449"/>
      <c r="O5" s="449" t="e">
        <f>N5/M5*100</f>
        <v>#DIV/0!</v>
      </c>
      <c r="P5" s="452">
        <f>L5/4</f>
        <v>0</v>
      </c>
      <c r="Q5" s="453"/>
      <c r="R5" s="447" t="e">
        <f>Q5/P5*100</f>
        <v>#DIV/0!</v>
      </c>
      <c r="S5" s="454"/>
      <c r="T5" s="452">
        <f>S5/4</f>
        <v>0</v>
      </c>
      <c r="U5" s="455"/>
      <c r="V5" s="447" t="e">
        <f>U5/T5*100</f>
        <v>#DIV/0!</v>
      </c>
      <c r="W5" s="450">
        <v>6</v>
      </c>
      <c r="X5" s="456"/>
      <c r="Y5" s="447">
        <f>X5/W5*100</f>
        <v>0</v>
      </c>
      <c r="Z5" s="173"/>
      <c r="AA5" s="173"/>
    </row>
    <row r="6" spans="1:27" s="169" customFormat="1" ht="35.1" customHeight="1">
      <c r="A6" s="170">
        <v>2</v>
      </c>
      <c r="B6" s="171"/>
      <c r="C6" s="171"/>
      <c r="D6" s="171"/>
      <c r="E6" s="171"/>
      <c r="F6" s="457">
        <f t="shared" ref="F6:F16" si="0">E6*33/100/4</f>
        <v>0</v>
      </c>
      <c r="G6" s="458"/>
      <c r="H6" s="447" t="e">
        <f t="shared" ref="H6:H16" si="1">G6/F6*100</f>
        <v>#DIV/0!</v>
      </c>
      <c r="I6" s="459">
        <f t="shared" ref="I6:I16" si="2">E6*10/100/4</f>
        <v>0</v>
      </c>
      <c r="J6" s="460"/>
      <c r="K6" s="447" t="e">
        <f t="shared" ref="K6:K16" si="3">J6/I6*100</f>
        <v>#DIV/0!</v>
      </c>
      <c r="L6" s="172"/>
      <c r="M6" s="461">
        <f t="shared" ref="M6:M16" si="4">L6*33/100/4</f>
        <v>0</v>
      </c>
      <c r="N6" s="460"/>
      <c r="O6" s="449" t="e">
        <f t="shared" ref="O6:O16" si="5">N6/M6*100</f>
        <v>#DIV/0!</v>
      </c>
      <c r="P6" s="452">
        <f t="shared" ref="P6:P15" si="6">L6/4</f>
        <v>0</v>
      </c>
      <c r="Q6" s="462"/>
      <c r="R6" s="447" t="e">
        <f t="shared" ref="R6:R16" si="7">Q6/P6*100</f>
        <v>#DIV/0!</v>
      </c>
      <c r="S6" s="463"/>
      <c r="T6" s="452">
        <f t="shared" ref="T6:T16" si="8">S6/4</f>
        <v>0</v>
      </c>
      <c r="U6" s="464"/>
      <c r="V6" s="447" t="e">
        <f t="shared" ref="V6:V16" si="9">U6/T6*100</f>
        <v>#DIV/0!</v>
      </c>
      <c r="W6" s="450">
        <v>6</v>
      </c>
      <c r="X6" s="465"/>
      <c r="Y6" s="447">
        <f t="shared" ref="Y6:Y16" si="10">X6/W6*100</f>
        <v>0</v>
      </c>
      <c r="Z6" s="173"/>
      <c r="AA6" s="173"/>
    </row>
    <row r="7" spans="1:27" s="169" customFormat="1" ht="35.1" customHeight="1">
      <c r="A7" s="170">
        <v>3</v>
      </c>
      <c r="B7" s="171"/>
      <c r="C7" s="171"/>
      <c r="D7" s="171"/>
      <c r="E7" s="171"/>
      <c r="F7" s="457">
        <f t="shared" si="0"/>
        <v>0</v>
      </c>
      <c r="G7" s="458"/>
      <c r="H7" s="447" t="e">
        <f t="shared" si="1"/>
        <v>#DIV/0!</v>
      </c>
      <c r="I7" s="459">
        <f t="shared" si="2"/>
        <v>0</v>
      </c>
      <c r="J7" s="460"/>
      <c r="K7" s="447" t="e">
        <f t="shared" si="3"/>
        <v>#DIV/0!</v>
      </c>
      <c r="L7" s="172"/>
      <c r="M7" s="461">
        <f t="shared" si="4"/>
        <v>0</v>
      </c>
      <c r="N7" s="460"/>
      <c r="O7" s="449" t="e">
        <f t="shared" si="5"/>
        <v>#DIV/0!</v>
      </c>
      <c r="P7" s="452">
        <f t="shared" si="6"/>
        <v>0</v>
      </c>
      <c r="Q7" s="462"/>
      <c r="R7" s="447" t="e">
        <f t="shared" si="7"/>
        <v>#DIV/0!</v>
      </c>
      <c r="S7" s="463"/>
      <c r="T7" s="452">
        <f t="shared" si="8"/>
        <v>0</v>
      </c>
      <c r="U7" s="464"/>
      <c r="V7" s="447" t="e">
        <f t="shared" si="9"/>
        <v>#DIV/0!</v>
      </c>
      <c r="W7" s="450">
        <v>6</v>
      </c>
      <c r="X7" s="465"/>
      <c r="Y7" s="447">
        <f t="shared" si="10"/>
        <v>0</v>
      </c>
      <c r="Z7" s="173"/>
      <c r="AA7" s="173"/>
    </row>
    <row r="8" spans="1:27" s="169" customFormat="1" ht="35.1" customHeight="1">
      <c r="A8" s="170">
        <v>4</v>
      </c>
      <c r="B8" s="171"/>
      <c r="C8" s="171"/>
      <c r="D8" s="171"/>
      <c r="E8" s="171"/>
      <c r="F8" s="457">
        <f t="shared" si="0"/>
        <v>0</v>
      </c>
      <c r="G8" s="458"/>
      <c r="H8" s="447" t="e">
        <f t="shared" si="1"/>
        <v>#DIV/0!</v>
      </c>
      <c r="I8" s="459">
        <f t="shared" si="2"/>
        <v>0</v>
      </c>
      <c r="J8" s="460"/>
      <c r="K8" s="447" t="e">
        <f t="shared" si="3"/>
        <v>#DIV/0!</v>
      </c>
      <c r="L8" s="172"/>
      <c r="M8" s="461">
        <f t="shared" si="4"/>
        <v>0</v>
      </c>
      <c r="N8" s="460"/>
      <c r="O8" s="449" t="e">
        <f t="shared" si="5"/>
        <v>#DIV/0!</v>
      </c>
      <c r="P8" s="452">
        <f t="shared" si="6"/>
        <v>0</v>
      </c>
      <c r="Q8" s="462"/>
      <c r="R8" s="447" t="e">
        <f t="shared" si="7"/>
        <v>#DIV/0!</v>
      </c>
      <c r="S8" s="463"/>
      <c r="T8" s="452">
        <f t="shared" si="8"/>
        <v>0</v>
      </c>
      <c r="U8" s="464"/>
      <c r="V8" s="447" t="e">
        <f t="shared" si="9"/>
        <v>#DIV/0!</v>
      </c>
      <c r="W8" s="450">
        <v>6</v>
      </c>
      <c r="X8" s="465"/>
      <c r="Y8" s="447">
        <f t="shared" si="10"/>
        <v>0</v>
      </c>
      <c r="Z8" s="173"/>
      <c r="AA8" s="173"/>
    </row>
    <row r="9" spans="1:27" s="169" customFormat="1" ht="35.1" customHeight="1">
      <c r="A9" s="170">
        <v>5</v>
      </c>
      <c r="B9" s="171"/>
      <c r="C9" s="171"/>
      <c r="D9" s="171"/>
      <c r="E9" s="171"/>
      <c r="F9" s="457">
        <f t="shared" si="0"/>
        <v>0</v>
      </c>
      <c r="G9" s="458"/>
      <c r="H9" s="447" t="e">
        <f t="shared" si="1"/>
        <v>#DIV/0!</v>
      </c>
      <c r="I9" s="459">
        <f t="shared" si="2"/>
        <v>0</v>
      </c>
      <c r="J9" s="460"/>
      <c r="K9" s="447" t="e">
        <f t="shared" si="3"/>
        <v>#DIV/0!</v>
      </c>
      <c r="L9" s="172"/>
      <c r="M9" s="461">
        <f t="shared" si="4"/>
        <v>0</v>
      </c>
      <c r="N9" s="460"/>
      <c r="O9" s="449" t="e">
        <f t="shared" si="5"/>
        <v>#DIV/0!</v>
      </c>
      <c r="P9" s="452">
        <f t="shared" si="6"/>
        <v>0</v>
      </c>
      <c r="Q9" s="462"/>
      <c r="R9" s="447" t="e">
        <f t="shared" si="7"/>
        <v>#DIV/0!</v>
      </c>
      <c r="S9" s="463"/>
      <c r="T9" s="452">
        <f t="shared" si="8"/>
        <v>0</v>
      </c>
      <c r="U9" s="464"/>
      <c r="V9" s="447" t="e">
        <f t="shared" si="9"/>
        <v>#DIV/0!</v>
      </c>
      <c r="W9" s="450">
        <v>6</v>
      </c>
      <c r="X9" s="465"/>
      <c r="Y9" s="447">
        <f t="shared" si="10"/>
        <v>0</v>
      </c>
      <c r="Z9" s="173"/>
      <c r="AA9" s="173"/>
    </row>
    <row r="10" spans="1:27" s="169" customFormat="1" ht="35.1" customHeight="1">
      <c r="A10" s="170">
        <v>6</v>
      </c>
      <c r="B10" s="171"/>
      <c r="C10" s="171"/>
      <c r="D10" s="171"/>
      <c r="E10" s="171"/>
      <c r="F10" s="457">
        <f t="shared" si="0"/>
        <v>0</v>
      </c>
      <c r="G10" s="458"/>
      <c r="H10" s="447" t="e">
        <f t="shared" si="1"/>
        <v>#DIV/0!</v>
      </c>
      <c r="I10" s="459">
        <f t="shared" si="2"/>
        <v>0</v>
      </c>
      <c r="J10" s="460"/>
      <c r="K10" s="447" t="e">
        <f t="shared" si="3"/>
        <v>#DIV/0!</v>
      </c>
      <c r="L10" s="172"/>
      <c r="M10" s="461">
        <f t="shared" si="4"/>
        <v>0</v>
      </c>
      <c r="N10" s="460"/>
      <c r="O10" s="449" t="e">
        <f t="shared" si="5"/>
        <v>#DIV/0!</v>
      </c>
      <c r="P10" s="452">
        <f t="shared" si="6"/>
        <v>0</v>
      </c>
      <c r="Q10" s="462"/>
      <c r="R10" s="447" t="e">
        <f t="shared" si="7"/>
        <v>#DIV/0!</v>
      </c>
      <c r="S10" s="463"/>
      <c r="T10" s="452">
        <f t="shared" si="8"/>
        <v>0</v>
      </c>
      <c r="U10" s="464"/>
      <c r="V10" s="447" t="e">
        <f t="shared" si="9"/>
        <v>#DIV/0!</v>
      </c>
      <c r="W10" s="450">
        <v>6</v>
      </c>
      <c r="X10" s="465"/>
      <c r="Y10" s="447">
        <f t="shared" si="10"/>
        <v>0</v>
      </c>
    </row>
    <row r="11" spans="1:27" s="169" customFormat="1" ht="35.1" customHeight="1">
      <c r="A11" s="170">
        <v>7</v>
      </c>
      <c r="B11" s="171"/>
      <c r="C11" s="171"/>
      <c r="D11" s="171"/>
      <c r="E11" s="171"/>
      <c r="F11" s="457">
        <f t="shared" si="0"/>
        <v>0</v>
      </c>
      <c r="G11" s="458"/>
      <c r="H11" s="447" t="e">
        <f t="shared" si="1"/>
        <v>#DIV/0!</v>
      </c>
      <c r="I11" s="459">
        <f t="shared" si="2"/>
        <v>0</v>
      </c>
      <c r="J11" s="460"/>
      <c r="K11" s="447" t="e">
        <f t="shared" si="3"/>
        <v>#DIV/0!</v>
      </c>
      <c r="L11" s="172"/>
      <c r="M11" s="461">
        <f t="shared" si="4"/>
        <v>0</v>
      </c>
      <c r="N11" s="460"/>
      <c r="O11" s="449" t="e">
        <f t="shared" si="5"/>
        <v>#DIV/0!</v>
      </c>
      <c r="P11" s="452">
        <f t="shared" si="6"/>
        <v>0</v>
      </c>
      <c r="Q11" s="462"/>
      <c r="R11" s="447" t="e">
        <f t="shared" si="7"/>
        <v>#DIV/0!</v>
      </c>
      <c r="S11" s="463"/>
      <c r="T11" s="452">
        <f t="shared" si="8"/>
        <v>0</v>
      </c>
      <c r="U11" s="464"/>
      <c r="V11" s="447" t="e">
        <f t="shared" si="9"/>
        <v>#DIV/0!</v>
      </c>
      <c r="W11" s="450">
        <v>6</v>
      </c>
      <c r="X11" s="465"/>
      <c r="Y11" s="447">
        <f t="shared" si="10"/>
        <v>0</v>
      </c>
    </row>
    <row r="12" spans="1:27" s="169" customFormat="1" ht="35.1" customHeight="1">
      <c r="A12" s="170">
        <v>8</v>
      </c>
      <c r="B12" s="171"/>
      <c r="C12" s="171"/>
      <c r="D12" s="171"/>
      <c r="E12" s="171"/>
      <c r="F12" s="457">
        <f t="shared" si="0"/>
        <v>0</v>
      </c>
      <c r="G12" s="458"/>
      <c r="H12" s="447" t="e">
        <f t="shared" si="1"/>
        <v>#DIV/0!</v>
      </c>
      <c r="I12" s="459">
        <f t="shared" si="2"/>
        <v>0</v>
      </c>
      <c r="J12" s="460"/>
      <c r="K12" s="447" t="e">
        <f t="shared" si="3"/>
        <v>#DIV/0!</v>
      </c>
      <c r="L12" s="172"/>
      <c r="M12" s="461">
        <f t="shared" si="4"/>
        <v>0</v>
      </c>
      <c r="N12" s="460"/>
      <c r="O12" s="449" t="e">
        <f t="shared" si="5"/>
        <v>#DIV/0!</v>
      </c>
      <c r="P12" s="452">
        <f t="shared" si="6"/>
        <v>0</v>
      </c>
      <c r="Q12" s="462"/>
      <c r="R12" s="447" t="e">
        <f t="shared" si="7"/>
        <v>#DIV/0!</v>
      </c>
      <c r="S12" s="463"/>
      <c r="T12" s="452">
        <f t="shared" si="8"/>
        <v>0</v>
      </c>
      <c r="U12" s="464"/>
      <c r="V12" s="447" t="e">
        <f t="shared" si="9"/>
        <v>#DIV/0!</v>
      </c>
      <c r="W12" s="450">
        <v>6</v>
      </c>
      <c r="X12" s="465"/>
      <c r="Y12" s="447">
        <f t="shared" si="10"/>
        <v>0</v>
      </c>
    </row>
    <row r="13" spans="1:27" s="169" customFormat="1" ht="35.1" customHeight="1">
      <c r="A13" s="170">
        <v>9</v>
      </c>
      <c r="B13" s="171"/>
      <c r="C13" s="171"/>
      <c r="D13" s="171"/>
      <c r="E13" s="171"/>
      <c r="F13" s="457">
        <f t="shared" si="0"/>
        <v>0</v>
      </c>
      <c r="G13" s="458"/>
      <c r="H13" s="447" t="e">
        <f t="shared" si="1"/>
        <v>#DIV/0!</v>
      </c>
      <c r="I13" s="459">
        <f t="shared" si="2"/>
        <v>0</v>
      </c>
      <c r="J13" s="460"/>
      <c r="K13" s="447" t="e">
        <f t="shared" si="3"/>
        <v>#DIV/0!</v>
      </c>
      <c r="L13" s="172"/>
      <c r="M13" s="461">
        <f t="shared" si="4"/>
        <v>0</v>
      </c>
      <c r="N13" s="460"/>
      <c r="O13" s="449" t="e">
        <f t="shared" si="5"/>
        <v>#DIV/0!</v>
      </c>
      <c r="P13" s="452">
        <f t="shared" si="6"/>
        <v>0</v>
      </c>
      <c r="Q13" s="466"/>
      <c r="R13" s="447" t="e">
        <f t="shared" si="7"/>
        <v>#DIV/0!</v>
      </c>
      <c r="S13" s="463"/>
      <c r="T13" s="452">
        <f t="shared" si="8"/>
        <v>0</v>
      </c>
      <c r="U13" s="467"/>
      <c r="V13" s="447" t="e">
        <f t="shared" si="9"/>
        <v>#DIV/0!</v>
      </c>
      <c r="W13" s="450">
        <v>6</v>
      </c>
      <c r="X13" s="465"/>
      <c r="Y13" s="447">
        <f t="shared" si="10"/>
        <v>0</v>
      </c>
    </row>
    <row r="14" spans="1:27" s="169" customFormat="1" ht="35.1" customHeight="1">
      <c r="A14" s="170">
        <v>10</v>
      </c>
      <c r="B14" s="171"/>
      <c r="C14" s="171"/>
      <c r="D14" s="171"/>
      <c r="E14" s="171"/>
      <c r="F14" s="457">
        <f t="shared" si="0"/>
        <v>0</v>
      </c>
      <c r="G14" s="458"/>
      <c r="H14" s="447" t="e">
        <f t="shared" si="1"/>
        <v>#DIV/0!</v>
      </c>
      <c r="I14" s="459">
        <f t="shared" si="2"/>
        <v>0</v>
      </c>
      <c r="J14" s="460"/>
      <c r="K14" s="447" t="e">
        <f t="shared" si="3"/>
        <v>#DIV/0!</v>
      </c>
      <c r="L14" s="172"/>
      <c r="M14" s="461">
        <f t="shared" si="4"/>
        <v>0</v>
      </c>
      <c r="N14" s="460"/>
      <c r="O14" s="449" t="e">
        <f t="shared" si="5"/>
        <v>#DIV/0!</v>
      </c>
      <c r="P14" s="452">
        <f t="shared" si="6"/>
        <v>0</v>
      </c>
      <c r="Q14" s="466"/>
      <c r="R14" s="447" t="e">
        <f t="shared" si="7"/>
        <v>#DIV/0!</v>
      </c>
      <c r="S14" s="463"/>
      <c r="T14" s="452">
        <f t="shared" si="8"/>
        <v>0</v>
      </c>
      <c r="U14" s="467"/>
      <c r="V14" s="447" t="e">
        <f t="shared" si="9"/>
        <v>#DIV/0!</v>
      </c>
      <c r="W14" s="450">
        <v>6</v>
      </c>
      <c r="X14" s="465"/>
      <c r="Y14" s="447">
        <f t="shared" si="10"/>
        <v>0</v>
      </c>
    </row>
    <row r="15" spans="1:27" s="169" customFormat="1" ht="35.1" customHeight="1">
      <c r="A15" s="170">
        <v>11</v>
      </c>
      <c r="B15" s="171"/>
      <c r="C15" s="171"/>
      <c r="D15" s="171"/>
      <c r="E15" s="171"/>
      <c r="F15" s="457">
        <f t="shared" si="0"/>
        <v>0</v>
      </c>
      <c r="G15" s="458"/>
      <c r="H15" s="447" t="e">
        <f t="shared" si="1"/>
        <v>#DIV/0!</v>
      </c>
      <c r="I15" s="459">
        <f t="shared" si="2"/>
        <v>0</v>
      </c>
      <c r="J15" s="460"/>
      <c r="K15" s="447" t="e">
        <f t="shared" si="3"/>
        <v>#DIV/0!</v>
      </c>
      <c r="L15" s="172"/>
      <c r="M15" s="461">
        <f t="shared" si="4"/>
        <v>0</v>
      </c>
      <c r="N15" s="460"/>
      <c r="O15" s="449" t="e">
        <f t="shared" si="5"/>
        <v>#DIV/0!</v>
      </c>
      <c r="P15" s="452">
        <f t="shared" si="6"/>
        <v>0</v>
      </c>
      <c r="Q15" s="466"/>
      <c r="R15" s="447" t="e">
        <f t="shared" si="7"/>
        <v>#DIV/0!</v>
      </c>
      <c r="S15" s="463"/>
      <c r="T15" s="452">
        <f t="shared" si="8"/>
        <v>0</v>
      </c>
      <c r="U15" s="467"/>
      <c r="V15" s="447" t="e">
        <f t="shared" si="9"/>
        <v>#DIV/0!</v>
      </c>
      <c r="W15" s="450">
        <v>6</v>
      </c>
      <c r="X15" s="465"/>
      <c r="Y15" s="447">
        <f t="shared" si="10"/>
        <v>0</v>
      </c>
    </row>
    <row r="16" spans="1:27" s="169" customFormat="1" ht="35.1" customHeight="1">
      <c r="A16" s="170">
        <v>12</v>
      </c>
      <c r="B16" s="171"/>
      <c r="C16" s="171"/>
      <c r="D16" s="171"/>
      <c r="E16" s="171"/>
      <c r="F16" s="457">
        <f t="shared" si="0"/>
        <v>0</v>
      </c>
      <c r="G16" s="458"/>
      <c r="H16" s="447" t="e">
        <f t="shared" si="1"/>
        <v>#DIV/0!</v>
      </c>
      <c r="I16" s="459">
        <f t="shared" si="2"/>
        <v>0</v>
      </c>
      <c r="J16" s="460"/>
      <c r="K16" s="447" t="e">
        <f t="shared" si="3"/>
        <v>#DIV/0!</v>
      </c>
      <c r="L16" s="172"/>
      <c r="M16" s="461">
        <f t="shared" si="4"/>
        <v>0</v>
      </c>
      <c r="N16" s="460"/>
      <c r="O16" s="449" t="e">
        <f t="shared" si="5"/>
        <v>#DIV/0!</v>
      </c>
      <c r="P16" s="452">
        <f>L16/4</f>
        <v>0</v>
      </c>
      <c r="Q16" s="466"/>
      <c r="R16" s="447" t="e">
        <f t="shared" si="7"/>
        <v>#DIV/0!</v>
      </c>
      <c r="S16" s="463"/>
      <c r="T16" s="452">
        <f t="shared" si="8"/>
        <v>0</v>
      </c>
      <c r="U16" s="467"/>
      <c r="V16" s="447" t="e">
        <f t="shared" si="9"/>
        <v>#DIV/0!</v>
      </c>
      <c r="W16" s="450">
        <v>6</v>
      </c>
      <c r="X16" s="465"/>
      <c r="Y16" s="447">
        <f t="shared" si="10"/>
        <v>0</v>
      </c>
    </row>
  </sheetData>
  <mergeCells count="13">
    <mergeCell ref="A1:V1"/>
    <mergeCell ref="E2:K2"/>
    <mergeCell ref="L2:Y2"/>
    <mergeCell ref="E3:H3"/>
    <mergeCell ref="I3:K3"/>
    <mergeCell ref="L3:O3"/>
    <mergeCell ref="P3:R3"/>
    <mergeCell ref="S3:V3"/>
    <mergeCell ref="B2:B4"/>
    <mergeCell ref="A2:A4"/>
    <mergeCell ref="C2:C4"/>
    <mergeCell ref="D2:D4"/>
    <mergeCell ref="W3:Y3"/>
  </mergeCells>
  <pageMargins left="0" right="0" top="0" bottom="0" header="0" footer="0"/>
  <pageSetup scale="35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rightToLeft="1" view="pageBreakPreview" zoomScaleNormal="100" zoomScaleSheetLayoutView="100" workbookViewId="0">
      <selection activeCell="C2" sqref="C2"/>
    </sheetView>
  </sheetViews>
  <sheetFormatPr defaultRowHeight="15"/>
  <cols>
    <col min="1" max="2" width="9.28515625" customWidth="1"/>
    <col min="3" max="3" width="23.28515625" style="175" customWidth="1"/>
    <col min="4" max="4" width="25.85546875" style="175" customWidth="1"/>
    <col min="5" max="5" width="14.5703125" style="175" customWidth="1"/>
    <col min="6" max="6" width="14" style="175" customWidth="1"/>
    <col min="7" max="7" width="10.85546875" style="175" customWidth="1"/>
    <col min="8" max="8" width="11.5703125" style="175" customWidth="1"/>
    <col min="9" max="9" width="4.85546875" style="175" customWidth="1"/>
    <col min="10" max="10" width="24.5703125" style="175" customWidth="1"/>
    <col min="11" max="11" width="19.5703125" style="175" customWidth="1"/>
    <col min="12" max="18" width="9.140625" style="175"/>
  </cols>
  <sheetData>
    <row r="1" spans="1:18" ht="15.75">
      <c r="A1" s="631" t="s">
        <v>303</v>
      </c>
      <c r="B1" s="631"/>
      <c r="C1" s="631"/>
      <c r="D1" s="631"/>
      <c r="E1" s="631"/>
      <c r="F1" s="631"/>
      <c r="G1" s="631"/>
      <c r="H1" s="631"/>
      <c r="I1" s="174"/>
      <c r="J1" s="174"/>
      <c r="K1" s="174" t="s">
        <v>304</v>
      </c>
      <c r="L1" s="174"/>
      <c r="M1" s="174"/>
      <c r="N1" s="174"/>
      <c r="O1" s="174"/>
      <c r="P1" s="174"/>
      <c r="Q1" s="174"/>
    </row>
    <row r="2" spans="1:18" ht="40.5">
      <c r="A2" s="369" t="s">
        <v>0</v>
      </c>
      <c r="B2" s="369" t="s">
        <v>306</v>
      </c>
      <c r="C2" s="369" t="s">
        <v>301</v>
      </c>
      <c r="D2" s="369" t="s">
        <v>125</v>
      </c>
      <c r="E2" s="369" t="s">
        <v>126</v>
      </c>
      <c r="F2" s="369" t="s">
        <v>127</v>
      </c>
      <c r="G2" s="369" t="s">
        <v>128</v>
      </c>
      <c r="H2" s="369" t="s">
        <v>129</v>
      </c>
      <c r="I2" s="176" t="s">
        <v>0</v>
      </c>
      <c r="J2" s="176" t="s">
        <v>301</v>
      </c>
      <c r="K2" s="176" t="s">
        <v>125</v>
      </c>
      <c r="L2" s="176" t="s">
        <v>130</v>
      </c>
      <c r="M2" s="176" t="s">
        <v>131</v>
      </c>
      <c r="N2" s="176" t="s">
        <v>132</v>
      </c>
      <c r="O2" s="176" t="s">
        <v>133</v>
      </c>
      <c r="P2" s="176" t="s">
        <v>128</v>
      </c>
      <c r="Q2" s="176" t="s">
        <v>129</v>
      </c>
      <c r="R2" s="177" t="s">
        <v>134</v>
      </c>
    </row>
    <row r="3" spans="1:18" ht="22.5">
      <c r="A3" s="370">
        <v>1</v>
      </c>
      <c r="B3" s="370"/>
      <c r="C3" s="366"/>
      <c r="D3" s="366"/>
      <c r="E3" s="367"/>
      <c r="F3" s="366"/>
      <c r="G3" s="366"/>
      <c r="H3" s="367"/>
      <c r="I3" s="178">
        <v>1</v>
      </c>
      <c r="J3" s="178"/>
      <c r="K3" s="178"/>
      <c r="L3" s="179"/>
      <c r="M3" s="178"/>
      <c r="N3" s="178"/>
      <c r="O3" s="179"/>
      <c r="P3" s="178"/>
      <c r="Q3" s="179"/>
      <c r="R3" s="180" t="e">
        <f>Q3/H3*100</f>
        <v>#DIV/0!</v>
      </c>
    </row>
    <row r="4" spans="1:18" ht="22.5">
      <c r="A4" s="370">
        <v>2</v>
      </c>
      <c r="B4" s="370"/>
      <c r="C4" s="366"/>
      <c r="D4" s="366"/>
      <c r="E4" s="367"/>
      <c r="F4" s="366"/>
      <c r="G4" s="366"/>
      <c r="H4" s="367"/>
      <c r="I4" s="178">
        <v>2</v>
      </c>
      <c r="J4" s="178"/>
      <c r="K4" s="178"/>
      <c r="L4" s="179"/>
      <c r="M4" s="178"/>
      <c r="N4" s="178"/>
      <c r="O4" s="179"/>
      <c r="P4" s="178"/>
      <c r="Q4" s="179"/>
      <c r="R4" s="180" t="e">
        <f t="shared" ref="R4:R12" si="0">Q4/H4*100</f>
        <v>#DIV/0!</v>
      </c>
    </row>
    <row r="5" spans="1:18" ht="22.5">
      <c r="A5" s="370">
        <v>3</v>
      </c>
      <c r="B5" s="370"/>
      <c r="C5" s="366"/>
      <c r="D5" s="366"/>
      <c r="E5" s="368"/>
      <c r="F5" s="365"/>
      <c r="G5" s="365"/>
      <c r="H5" s="368"/>
      <c r="I5" s="178">
        <v>3</v>
      </c>
      <c r="J5" s="178"/>
      <c r="K5" s="178"/>
      <c r="L5" s="181"/>
      <c r="M5" s="176"/>
      <c r="N5" s="176"/>
      <c r="O5" s="176"/>
      <c r="P5" s="176"/>
      <c r="Q5" s="181"/>
      <c r="R5" s="180" t="e">
        <f t="shared" si="0"/>
        <v>#DIV/0!</v>
      </c>
    </row>
    <row r="6" spans="1:18" ht="22.5">
      <c r="A6" s="370">
        <v>4</v>
      </c>
      <c r="B6" s="370"/>
      <c r="C6" s="366"/>
      <c r="D6" s="366"/>
      <c r="E6" s="367"/>
      <c r="F6" s="366"/>
      <c r="G6" s="366"/>
      <c r="H6" s="367"/>
      <c r="I6" s="178">
        <v>4</v>
      </c>
      <c r="J6" s="178"/>
      <c r="K6" s="178"/>
      <c r="L6" s="179"/>
      <c r="M6" s="178"/>
      <c r="N6" s="178"/>
      <c r="O6" s="179"/>
      <c r="P6" s="178"/>
      <c r="Q6" s="179"/>
      <c r="R6" s="180" t="e">
        <f t="shared" si="0"/>
        <v>#DIV/0!</v>
      </c>
    </row>
    <row r="7" spans="1:18" ht="22.5">
      <c r="A7" s="370">
        <v>5</v>
      </c>
      <c r="B7" s="370"/>
      <c r="C7" s="365"/>
      <c r="D7" s="365"/>
      <c r="E7" s="368"/>
      <c r="F7" s="365"/>
      <c r="G7" s="365"/>
      <c r="H7" s="368"/>
      <c r="I7" s="178"/>
      <c r="J7" s="178"/>
      <c r="K7" s="178"/>
      <c r="L7" s="179"/>
      <c r="M7" s="178"/>
      <c r="N7" s="178"/>
      <c r="O7" s="179"/>
      <c r="P7" s="178"/>
      <c r="Q7" s="179"/>
      <c r="R7" s="180" t="e">
        <f t="shared" si="0"/>
        <v>#DIV/0!</v>
      </c>
    </row>
    <row r="8" spans="1:18" ht="22.5">
      <c r="A8" s="370">
        <v>6</v>
      </c>
      <c r="B8" s="370"/>
      <c r="C8" s="182"/>
      <c r="D8" s="182"/>
      <c r="E8" s="183"/>
      <c r="F8" s="182"/>
      <c r="G8" s="182"/>
      <c r="H8" s="183"/>
      <c r="I8" s="184">
        <v>1</v>
      </c>
      <c r="J8" s="184"/>
      <c r="K8" s="184"/>
      <c r="L8" s="184"/>
      <c r="M8" s="184"/>
      <c r="N8" s="184"/>
      <c r="O8" s="185"/>
      <c r="P8" s="184"/>
      <c r="Q8" s="185"/>
      <c r="R8" s="180" t="e">
        <f t="shared" si="0"/>
        <v>#DIV/0!</v>
      </c>
    </row>
    <row r="9" spans="1:18" ht="22.5">
      <c r="A9" s="370">
        <v>7</v>
      </c>
      <c r="B9" s="370"/>
      <c r="C9" s="182"/>
      <c r="D9" s="182"/>
      <c r="E9" s="183"/>
      <c r="F9" s="182"/>
      <c r="G9" s="182"/>
      <c r="H9" s="183"/>
      <c r="I9" s="184">
        <v>2</v>
      </c>
      <c r="J9" s="184"/>
      <c r="K9" s="184"/>
      <c r="L9" s="185"/>
      <c r="M9" s="184"/>
      <c r="N9" s="184"/>
      <c r="O9" s="184"/>
      <c r="P9" s="184"/>
      <c r="Q9" s="185"/>
      <c r="R9" s="180" t="e">
        <f t="shared" si="0"/>
        <v>#DIV/0!</v>
      </c>
    </row>
    <row r="10" spans="1:18" ht="22.5">
      <c r="A10" s="370">
        <v>8</v>
      </c>
      <c r="B10" s="370"/>
      <c r="C10" s="186"/>
      <c r="D10" s="186"/>
      <c r="E10" s="187"/>
      <c r="F10" s="186"/>
      <c r="G10" s="186"/>
      <c r="H10" s="187"/>
      <c r="I10" s="188">
        <v>3</v>
      </c>
      <c r="J10" s="188"/>
      <c r="K10" s="188"/>
      <c r="L10" s="189"/>
      <c r="M10" s="188"/>
      <c r="N10" s="188"/>
      <c r="O10" s="189"/>
      <c r="P10" s="188"/>
      <c r="Q10" s="189"/>
      <c r="R10" s="180" t="e">
        <f t="shared" si="0"/>
        <v>#DIV/0!</v>
      </c>
    </row>
    <row r="11" spans="1:18" ht="22.5">
      <c r="A11" s="370">
        <v>9</v>
      </c>
      <c r="B11" s="370"/>
      <c r="C11" s="184"/>
      <c r="D11" s="184"/>
      <c r="E11" s="185"/>
      <c r="F11" s="184"/>
      <c r="G11" s="184"/>
      <c r="H11" s="185"/>
      <c r="I11" s="190">
        <v>1</v>
      </c>
      <c r="J11" s="190"/>
      <c r="K11" s="190"/>
      <c r="L11" s="190"/>
      <c r="M11" s="190"/>
      <c r="N11" s="190"/>
      <c r="O11" s="191"/>
      <c r="P11" s="190"/>
      <c r="Q11" s="191"/>
      <c r="R11" s="180" t="e">
        <f t="shared" si="0"/>
        <v>#DIV/0!</v>
      </c>
    </row>
    <row r="12" spans="1:18" ht="22.5">
      <c r="A12" s="370">
        <v>10</v>
      </c>
      <c r="B12" s="370"/>
      <c r="C12" s="184"/>
      <c r="D12" s="184"/>
      <c r="E12" s="185"/>
      <c r="F12" s="184"/>
      <c r="G12" s="184"/>
      <c r="H12" s="185"/>
      <c r="I12" s="190">
        <v>2</v>
      </c>
      <c r="J12" s="190"/>
      <c r="K12" s="190"/>
      <c r="L12" s="191"/>
      <c r="M12" s="190"/>
      <c r="N12" s="190"/>
      <c r="O12" s="190"/>
      <c r="P12" s="190"/>
      <c r="Q12" s="191"/>
      <c r="R12" s="180" t="e">
        <f t="shared" si="0"/>
        <v>#DIV/0!</v>
      </c>
    </row>
    <row r="13" spans="1:18" s="377" customFormat="1" ht="22.5">
      <c r="A13" s="371"/>
      <c r="B13" s="371"/>
      <c r="C13" s="372"/>
      <c r="D13" s="372"/>
      <c r="E13" s="373"/>
      <c r="F13" s="372"/>
      <c r="G13" s="372"/>
      <c r="H13" s="373"/>
      <c r="I13" s="374"/>
      <c r="J13" s="374"/>
      <c r="K13" s="374"/>
      <c r="L13" s="375"/>
      <c r="M13" s="374"/>
      <c r="N13" s="374"/>
      <c r="O13" s="374"/>
      <c r="P13" s="374"/>
      <c r="Q13" s="375"/>
      <c r="R13" s="376"/>
    </row>
  </sheetData>
  <mergeCells count="1">
    <mergeCell ref="A1:H1"/>
  </mergeCells>
  <conditionalFormatting sqref="L3">
    <cfRule type="duplicateValues" dxfId="0" priority="1"/>
  </conditionalFormatting>
  <pageMargins left="0" right="0" top="0" bottom="0" header="0" footer="0"/>
  <pageSetup scale="50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rightToLeft="1" workbookViewId="0">
      <selection activeCell="L4" sqref="L4"/>
    </sheetView>
  </sheetViews>
  <sheetFormatPr defaultRowHeight="15"/>
  <cols>
    <col min="1" max="1" width="5.85546875" customWidth="1"/>
    <col min="2" max="2" width="17.28515625" customWidth="1"/>
    <col min="3" max="3" width="15.85546875" customWidth="1"/>
    <col min="4" max="4" width="15.140625" customWidth="1"/>
    <col min="5" max="5" width="18.5703125" customWidth="1"/>
    <col min="6" max="6" width="10.42578125" customWidth="1"/>
    <col min="7" max="7" width="11.7109375" customWidth="1"/>
    <col min="8" max="8" width="15.85546875" customWidth="1"/>
  </cols>
  <sheetData>
    <row r="1" spans="1:18" ht="21" customHeight="1">
      <c r="A1" s="632" t="s">
        <v>305</v>
      </c>
      <c r="B1" s="633"/>
      <c r="C1" s="633"/>
      <c r="D1" s="633"/>
      <c r="E1" s="633"/>
      <c r="F1" s="633"/>
      <c r="G1" s="633"/>
      <c r="H1" s="634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8" ht="18.75">
      <c r="A2" s="378" t="s">
        <v>0</v>
      </c>
      <c r="B2" s="378" t="s">
        <v>306</v>
      </c>
      <c r="C2" s="386" t="s">
        <v>301</v>
      </c>
      <c r="D2" s="386" t="s">
        <v>125</v>
      </c>
      <c r="E2" s="386" t="s">
        <v>135</v>
      </c>
      <c r="F2" s="386" t="s">
        <v>136</v>
      </c>
      <c r="G2" s="386" t="s">
        <v>137</v>
      </c>
      <c r="H2" s="386" t="s">
        <v>138</v>
      </c>
      <c r="I2" s="175"/>
      <c r="J2" s="175"/>
      <c r="K2" s="175"/>
      <c r="L2" s="175"/>
      <c r="M2" s="175"/>
      <c r="N2" s="175"/>
      <c r="O2" s="175"/>
      <c r="P2" s="175"/>
      <c r="Q2" s="175"/>
      <c r="R2" s="175"/>
    </row>
    <row r="3" spans="1:18" ht="30.75" customHeight="1">
      <c r="A3" s="380">
        <v>1</v>
      </c>
      <c r="B3" s="380"/>
      <c r="C3" s="382"/>
      <c r="D3" s="382"/>
      <c r="E3" s="383"/>
      <c r="F3" s="383"/>
      <c r="G3" s="383"/>
      <c r="H3" s="383"/>
      <c r="I3" s="175"/>
      <c r="J3" s="175"/>
      <c r="K3" s="175"/>
      <c r="L3" s="175"/>
      <c r="M3" s="175"/>
      <c r="N3" s="175"/>
      <c r="O3" s="175"/>
      <c r="P3" s="175"/>
      <c r="Q3" s="175"/>
      <c r="R3" s="175"/>
    </row>
    <row r="4" spans="1:18" ht="30.75" customHeight="1">
      <c r="A4" s="380">
        <v>2</v>
      </c>
      <c r="B4" s="380"/>
      <c r="C4" s="382"/>
      <c r="D4" s="382"/>
      <c r="E4" s="384"/>
      <c r="F4" s="384"/>
      <c r="G4" s="384"/>
      <c r="H4" s="384"/>
      <c r="I4" s="175"/>
      <c r="J4" s="175"/>
      <c r="K4" s="175"/>
      <c r="L4" s="175"/>
      <c r="M4" s="175"/>
      <c r="N4" s="175"/>
      <c r="O4" s="175"/>
      <c r="P4" s="175"/>
      <c r="Q4" s="175"/>
      <c r="R4" s="175"/>
    </row>
    <row r="5" spans="1:18" ht="30.75" customHeight="1">
      <c r="A5" s="380">
        <v>3</v>
      </c>
      <c r="B5" s="380"/>
      <c r="C5" s="382"/>
      <c r="D5" s="382"/>
      <c r="E5" s="384"/>
      <c r="F5" s="384"/>
      <c r="G5" s="384"/>
      <c r="H5" s="384"/>
      <c r="I5" s="175"/>
      <c r="J5" s="175"/>
      <c r="K5" s="175"/>
      <c r="L5" s="175"/>
      <c r="M5" s="175"/>
      <c r="N5" s="175"/>
      <c r="O5" s="175"/>
      <c r="P5" s="175"/>
      <c r="Q5" s="175"/>
      <c r="R5" s="175"/>
    </row>
    <row r="6" spans="1:18" ht="30.75" customHeight="1">
      <c r="A6" s="380">
        <v>4</v>
      </c>
      <c r="B6" s="380"/>
      <c r="C6" s="382"/>
      <c r="D6" s="382"/>
      <c r="E6" s="384"/>
      <c r="F6" s="384"/>
      <c r="G6" s="384"/>
      <c r="H6" s="384"/>
    </row>
    <row r="7" spans="1:18" ht="30.75" customHeight="1">
      <c r="A7" s="381">
        <v>5</v>
      </c>
      <c r="B7" s="381"/>
      <c r="C7" s="384"/>
      <c r="D7" s="384"/>
      <c r="E7" s="385"/>
      <c r="F7" s="384"/>
      <c r="G7" s="385"/>
      <c r="H7" s="384"/>
    </row>
    <row r="8" spans="1:18" ht="30.75" customHeight="1">
      <c r="A8" s="380">
        <v>6</v>
      </c>
      <c r="B8" s="380"/>
      <c r="C8" s="382"/>
      <c r="D8" s="382"/>
      <c r="E8" s="384"/>
      <c r="F8" s="384"/>
      <c r="G8" s="384"/>
      <c r="H8" s="384"/>
    </row>
    <row r="9" spans="1:18" ht="30.75" customHeight="1">
      <c r="A9" s="380">
        <v>7</v>
      </c>
      <c r="B9" s="380"/>
      <c r="C9" s="382"/>
      <c r="D9" s="382"/>
      <c r="E9" s="384"/>
      <c r="F9" s="384"/>
      <c r="G9" s="384"/>
      <c r="H9" s="384"/>
    </row>
    <row r="10" spans="1:18" ht="30.75" customHeight="1">
      <c r="A10" s="380">
        <v>8</v>
      </c>
      <c r="B10" s="380"/>
      <c r="C10" s="384"/>
      <c r="D10" s="384"/>
      <c r="E10" s="384"/>
      <c r="F10" s="384"/>
      <c r="G10" s="385"/>
      <c r="H10" s="384"/>
    </row>
    <row r="11" spans="1:18" ht="30.75" customHeight="1">
      <c r="A11" s="380">
        <v>9</v>
      </c>
      <c r="B11" s="380"/>
      <c r="C11" s="382"/>
      <c r="D11" s="382"/>
      <c r="E11" s="384"/>
      <c r="F11" s="384"/>
      <c r="G11" s="384"/>
      <c r="H11" s="384"/>
    </row>
    <row r="12" spans="1:18" ht="30.75" customHeight="1">
      <c r="A12" s="381">
        <v>10</v>
      </c>
      <c r="B12" s="381"/>
      <c r="C12" s="382"/>
      <c r="D12" s="382"/>
      <c r="E12" s="384"/>
      <c r="F12" s="384"/>
      <c r="G12" s="384"/>
      <c r="H12" s="384"/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rightToLeft="1" view="pageBreakPreview" topLeftCell="C4" zoomScale="60" zoomScaleNormal="55" workbookViewId="0">
      <selection activeCell="G5" sqref="G5"/>
    </sheetView>
  </sheetViews>
  <sheetFormatPr defaultColWidth="35.7109375" defaultRowHeight="32.25"/>
  <cols>
    <col min="1" max="1" width="7" style="62" customWidth="1"/>
    <col min="2" max="2" width="8.5703125" style="87" customWidth="1"/>
    <col min="3" max="3" width="19.42578125" style="87" customWidth="1"/>
    <col min="4" max="4" width="19" style="87" customWidth="1"/>
    <col min="5" max="5" width="10.85546875" style="87" customWidth="1"/>
    <col min="6" max="6" width="16.28515625" style="87" customWidth="1"/>
    <col min="7" max="7" width="13.7109375" style="97" customWidth="1"/>
    <col min="8" max="8" width="7.7109375" style="87" customWidth="1"/>
    <col min="9" max="9" width="11" style="98" customWidth="1"/>
    <col min="10" max="10" width="8.85546875" style="87" customWidth="1"/>
    <col min="11" max="11" width="7.7109375" style="87" customWidth="1"/>
    <col min="12" max="12" width="8.28515625" style="87" customWidth="1"/>
    <col min="13" max="13" width="9" style="98" customWidth="1"/>
    <col min="14" max="14" width="8.85546875" style="87" customWidth="1"/>
    <col min="15" max="15" width="7.7109375" style="99" customWidth="1"/>
    <col min="16" max="16" width="12.5703125" style="87" customWidth="1"/>
    <col min="17" max="17" width="14.42578125" style="98" customWidth="1"/>
    <col min="18" max="18" width="10.7109375" style="62" customWidth="1"/>
    <col min="19" max="19" width="9.140625" style="95" customWidth="1"/>
    <col min="20" max="20" width="9.140625" style="94" customWidth="1"/>
    <col min="21" max="23" width="13.42578125" style="62" customWidth="1"/>
    <col min="24" max="24" width="7.7109375" style="94" customWidth="1"/>
    <col min="25" max="25" width="12" style="95" customWidth="1"/>
    <col min="26" max="26" width="7.7109375" style="94" customWidth="1"/>
    <col min="27" max="27" width="7.7109375" style="95" customWidth="1"/>
    <col min="28" max="28" width="8" style="94" customWidth="1"/>
    <col min="29" max="29" width="10.28515625" style="95" customWidth="1"/>
    <col min="30" max="16384" width="35.7109375" style="87"/>
  </cols>
  <sheetData>
    <row r="1" spans="1:29" s="62" customFormat="1" ht="32.25" customHeight="1" thickTop="1" thickBot="1">
      <c r="B1" s="495" t="s">
        <v>72</v>
      </c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96"/>
      <c r="AC1" s="496"/>
    </row>
    <row r="2" spans="1:29" s="69" customFormat="1" ht="33" customHeight="1" thickTop="1" thickBot="1">
      <c r="A2" s="66"/>
      <c r="B2" s="497" t="s">
        <v>0</v>
      </c>
      <c r="C2" s="497" t="s">
        <v>301</v>
      </c>
      <c r="D2" s="497" t="s">
        <v>306</v>
      </c>
      <c r="E2" s="497" t="s">
        <v>73</v>
      </c>
      <c r="F2" s="495" t="s">
        <v>74</v>
      </c>
      <c r="G2" s="496"/>
      <c r="H2" s="496"/>
      <c r="I2" s="496"/>
      <c r="J2" s="496"/>
      <c r="K2" s="496"/>
      <c r="L2" s="496"/>
      <c r="M2" s="496"/>
      <c r="N2" s="496"/>
      <c r="O2" s="496"/>
      <c r="P2" s="500"/>
      <c r="Q2" s="501"/>
      <c r="R2" s="500"/>
      <c r="S2" s="500"/>
      <c r="T2" s="500"/>
      <c r="U2" s="500"/>
      <c r="V2" s="500"/>
      <c r="W2" s="500"/>
      <c r="X2" s="496"/>
      <c r="Y2" s="496"/>
      <c r="Z2" s="496"/>
      <c r="AA2" s="496"/>
      <c r="AB2" s="496"/>
      <c r="AC2" s="496"/>
    </row>
    <row r="3" spans="1:29" s="69" customFormat="1" ht="94.5" customHeight="1" thickTop="1" thickBot="1">
      <c r="A3" s="66"/>
      <c r="B3" s="498"/>
      <c r="C3" s="498"/>
      <c r="D3" s="498"/>
      <c r="E3" s="498"/>
      <c r="F3" s="502" t="s">
        <v>143</v>
      </c>
      <c r="G3" s="503"/>
      <c r="H3" s="502" t="s">
        <v>150</v>
      </c>
      <c r="I3" s="503"/>
      <c r="J3" s="502" t="s">
        <v>151</v>
      </c>
      <c r="K3" s="508"/>
      <c r="L3" s="493" t="s">
        <v>152</v>
      </c>
      <c r="M3" s="494"/>
      <c r="N3" s="493" t="s">
        <v>322</v>
      </c>
      <c r="O3" s="494"/>
      <c r="P3" s="504" t="s">
        <v>323</v>
      </c>
      <c r="Q3" s="505"/>
      <c r="R3" s="504" t="s">
        <v>153</v>
      </c>
      <c r="S3" s="490"/>
      <c r="T3" s="491" t="s">
        <v>324</v>
      </c>
      <c r="U3" s="492"/>
      <c r="V3" s="491" t="s">
        <v>325</v>
      </c>
      <c r="W3" s="492"/>
      <c r="X3" s="506" t="s">
        <v>326</v>
      </c>
      <c r="Y3" s="494"/>
      <c r="Z3" s="493" t="s">
        <v>327</v>
      </c>
      <c r="AA3" s="507"/>
      <c r="AB3" s="506" t="s">
        <v>154</v>
      </c>
      <c r="AC3" s="494"/>
    </row>
    <row r="4" spans="1:29" s="69" customFormat="1" ht="378" customHeight="1" thickTop="1" thickBot="1">
      <c r="A4" s="90"/>
      <c r="B4" s="498"/>
      <c r="C4" s="498"/>
      <c r="D4" s="499"/>
      <c r="E4" s="498"/>
      <c r="F4" s="410" t="s">
        <v>144</v>
      </c>
      <c r="G4" s="91" t="s">
        <v>145</v>
      </c>
      <c r="H4" s="411" t="s">
        <v>146</v>
      </c>
      <c r="I4" s="198" t="s">
        <v>147</v>
      </c>
      <c r="J4" s="412" t="s">
        <v>148</v>
      </c>
      <c r="K4" s="200" t="s">
        <v>149</v>
      </c>
      <c r="L4" s="202" t="s">
        <v>328</v>
      </c>
      <c r="M4" s="198" t="s">
        <v>149</v>
      </c>
      <c r="N4" s="202" t="s">
        <v>329</v>
      </c>
      <c r="O4" s="198" t="s">
        <v>149</v>
      </c>
      <c r="P4" s="202" t="s">
        <v>330</v>
      </c>
      <c r="Q4" s="198" t="s">
        <v>149</v>
      </c>
      <c r="R4" s="202" t="s">
        <v>331</v>
      </c>
      <c r="S4" s="198" t="s">
        <v>149</v>
      </c>
      <c r="T4" s="92" t="s">
        <v>332</v>
      </c>
      <c r="U4" s="198" t="s">
        <v>149</v>
      </c>
      <c r="V4" s="409" t="s">
        <v>333</v>
      </c>
      <c r="W4" s="409" t="s">
        <v>149</v>
      </c>
      <c r="X4" s="204" t="s">
        <v>334</v>
      </c>
      <c r="Y4" s="198" t="s">
        <v>149</v>
      </c>
      <c r="Z4" s="204" t="s">
        <v>335</v>
      </c>
      <c r="AA4" s="198" t="s">
        <v>149</v>
      </c>
      <c r="AB4" s="205" t="s">
        <v>336</v>
      </c>
      <c r="AC4" s="198" t="s">
        <v>149</v>
      </c>
    </row>
    <row r="5" spans="1:29" s="28" customFormat="1" ht="26.25" customHeight="1" thickTop="1" thickBot="1">
      <c r="A5" s="27"/>
      <c r="B5" s="195">
        <v>1</v>
      </c>
      <c r="C5" s="195"/>
      <c r="D5" s="26"/>
      <c r="E5" s="197"/>
      <c r="F5" s="93">
        <v>3</v>
      </c>
      <c r="G5" s="406"/>
      <c r="H5" s="38">
        <v>25</v>
      </c>
      <c r="I5" s="199"/>
      <c r="J5" s="158">
        <v>300</v>
      </c>
      <c r="K5" s="199"/>
      <c r="L5" s="203">
        <v>25</v>
      </c>
      <c r="M5" s="199"/>
      <c r="N5" s="203">
        <v>3</v>
      </c>
      <c r="O5" s="207"/>
      <c r="P5" s="203">
        <v>30</v>
      </c>
      <c r="Q5" s="199"/>
      <c r="R5" s="203">
        <v>5</v>
      </c>
      <c r="S5" s="199"/>
      <c r="T5" s="157">
        <v>5</v>
      </c>
      <c r="U5" s="199"/>
      <c r="V5" s="157">
        <v>1</v>
      </c>
      <c r="W5" s="199"/>
      <c r="X5" s="93">
        <v>15</v>
      </c>
      <c r="Y5" s="199"/>
      <c r="Z5" s="93">
        <v>3</v>
      </c>
      <c r="AA5" s="199"/>
      <c r="AB5" s="206">
        <v>40</v>
      </c>
      <c r="AC5" s="199"/>
    </row>
    <row r="6" spans="1:29" ht="20.100000000000001" customHeight="1" thickTop="1" thickBot="1">
      <c r="B6" s="195">
        <v>2</v>
      </c>
      <c r="C6" s="408"/>
      <c r="D6" s="196"/>
      <c r="E6" s="197"/>
      <c r="F6" s="93">
        <v>3</v>
      </c>
      <c r="G6" s="407"/>
      <c r="H6" s="38">
        <v>25</v>
      </c>
      <c r="I6" s="199"/>
      <c r="J6" s="158">
        <v>300</v>
      </c>
      <c r="K6" s="199"/>
      <c r="L6" s="203">
        <v>25</v>
      </c>
      <c r="M6" s="199"/>
      <c r="N6" s="203">
        <v>3</v>
      </c>
      <c r="O6" s="207"/>
      <c r="P6" s="203">
        <v>30</v>
      </c>
      <c r="Q6" s="199"/>
      <c r="R6" s="203">
        <v>5</v>
      </c>
      <c r="S6" s="199"/>
      <c r="T6" s="157">
        <v>5</v>
      </c>
      <c r="U6" s="199"/>
      <c r="V6" s="157">
        <v>1</v>
      </c>
      <c r="W6" s="199"/>
      <c r="X6" s="93">
        <v>15</v>
      </c>
      <c r="Y6" s="199"/>
      <c r="Z6" s="93">
        <v>3</v>
      </c>
      <c r="AA6" s="199"/>
      <c r="AB6" s="206">
        <v>40</v>
      </c>
      <c r="AC6" s="199"/>
    </row>
    <row r="7" spans="1:29" ht="20.100000000000001" customHeight="1" thickTop="1" thickBot="1">
      <c r="B7" s="195">
        <v>3</v>
      </c>
      <c r="C7" s="403"/>
      <c r="D7" s="196"/>
      <c r="E7" s="405"/>
      <c r="F7" s="93">
        <v>3</v>
      </c>
      <c r="G7" s="201"/>
      <c r="H7" s="38">
        <v>25</v>
      </c>
      <c r="I7" s="199"/>
      <c r="J7" s="158">
        <v>300</v>
      </c>
      <c r="K7" s="199"/>
      <c r="L7" s="203">
        <v>25</v>
      </c>
      <c r="M7" s="199"/>
      <c r="N7" s="203">
        <v>3</v>
      </c>
      <c r="O7" s="207"/>
      <c r="P7" s="203">
        <v>30</v>
      </c>
      <c r="Q7" s="199"/>
      <c r="R7" s="203">
        <v>5</v>
      </c>
      <c r="S7" s="199"/>
      <c r="T7" s="157">
        <v>5</v>
      </c>
      <c r="U7" s="199"/>
      <c r="V7" s="157">
        <v>1</v>
      </c>
      <c r="W7" s="199"/>
      <c r="X7" s="93">
        <v>15</v>
      </c>
      <c r="Y7" s="199"/>
      <c r="Z7" s="93">
        <v>3</v>
      </c>
      <c r="AA7" s="199"/>
      <c r="AB7" s="206">
        <v>40</v>
      </c>
      <c r="AC7" s="199"/>
    </row>
    <row r="8" spans="1:29" ht="20.100000000000001" customHeight="1" thickTop="1" thickBot="1">
      <c r="B8" s="195">
        <v>4</v>
      </c>
      <c r="C8" s="403"/>
      <c r="D8" s="196"/>
      <c r="E8" s="405"/>
      <c r="F8" s="93">
        <v>3</v>
      </c>
      <c r="G8" s="201"/>
      <c r="H8" s="38">
        <v>25</v>
      </c>
      <c r="I8" s="199"/>
      <c r="J8" s="158">
        <v>300</v>
      </c>
      <c r="K8" s="199"/>
      <c r="L8" s="203">
        <v>25</v>
      </c>
      <c r="M8" s="199"/>
      <c r="N8" s="203">
        <v>3</v>
      </c>
      <c r="O8" s="207"/>
      <c r="P8" s="203">
        <v>30</v>
      </c>
      <c r="Q8" s="199"/>
      <c r="R8" s="203">
        <v>5</v>
      </c>
      <c r="S8" s="199"/>
      <c r="T8" s="157">
        <v>5</v>
      </c>
      <c r="U8" s="199"/>
      <c r="V8" s="157">
        <v>1</v>
      </c>
      <c r="W8" s="199"/>
      <c r="X8" s="93">
        <v>15</v>
      </c>
      <c r="Y8" s="199"/>
      <c r="Z8" s="93">
        <v>3</v>
      </c>
      <c r="AA8" s="199"/>
      <c r="AB8" s="206">
        <v>40</v>
      </c>
      <c r="AC8" s="199"/>
    </row>
    <row r="9" spans="1:29" ht="20.100000000000001" customHeight="1" thickTop="1" thickBot="1">
      <c r="B9" s="195">
        <v>5</v>
      </c>
      <c r="C9" s="403"/>
      <c r="D9" s="196"/>
      <c r="E9" s="405"/>
      <c r="F9" s="93">
        <v>3</v>
      </c>
      <c r="G9" s="201"/>
      <c r="H9" s="38">
        <v>25</v>
      </c>
      <c r="I9" s="199"/>
      <c r="J9" s="158">
        <v>300</v>
      </c>
      <c r="K9" s="199"/>
      <c r="L9" s="203">
        <v>25</v>
      </c>
      <c r="M9" s="199"/>
      <c r="N9" s="203">
        <v>3</v>
      </c>
      <c r="O9" s="207"/>
      <c r="P9" s="203">
        <v>30</v>
      </c>
      <c r="Q9" s="199"/>
      <c r="R9" s="203">
        <v>5</v>
      </c>
      <c r="S9" s="199"/>
      <c r="T9" s="157">
        <v>5</v>
      </c>
      <c r="U9" s="199"/>
      <c r="V9" s="157">
        <v>1</v>
      </c>
      <c r="W9" s="199"/>
      <c r="X9" s="93">
        <v>15</v>
      </c>
      <c r="Y9" s="199"/>
      <c r="Z9" s="93">
        <v>3</v>
      </c>
      <c r="AA9" s="199"/>
      <c r="AB9" s="206">
        <v>40</v>
      </c>
      <c r="AC9" s="199"/>
    </row>
    <row r="10" spans="1:29" ht="20.100000000000001" customHeight="1" thickTop="1" thickBot="1">
      <c r="B10" s="195">
        <v>6</v>
      </c>
      <c r="C10" s="404"/>
      <c r="D10" s="196"/>
      <c r="E10" s="405"/>
      <c r="F10" s="93">
        <v>3</v>
      </c>
      <c r="G10" s="201"/>
      <c r="H10" s="38">
        <v>25</v>
      </c>
      <c r="I10" s="199"/>
      <c r="J10" s="158">
        <v>300</v>
      </c>
      <c r="K10" s="199"/>
      <c r="L10" s="203">
        <v>25</v>
      </c>
      <c r="M10" s="199"/>
      <c r="N10" s="203">
        <v>3</v>
      </c>
      <c r="O10" s="207"/>
      <c r="P10" s="203">
        <v>30</v>
      </c>
      <c r="Q10" s="199"/>
      <c r="R10" s="203">
        <v>5</v>
      </c>
      <c r="S10" s="199"/>
      <c r="T10" s="157">
        <v>5</v>
      </c>
      <c r="U10" s="199"/>
      <c r="V10" s="157">
        <v>1</v>
      </c>
      <c r="W10" s="199"/>
      <c r="X10" s="93">
        <v>15</v>
      </c>
      <c r="Y10" s="199"/>
      <c r="Z10" s="93">
        <v>3</v>
      </c>
      <c r="AA10" s="199"/>
      <c r="AB10" s="206">
        <v>40</v>
      </c>
      <c r="AC10" s="199"/>
    </row>
    <row r="11" spans="1:29" ht="20.100000000000001" customHeight="1" thickTop="1" thickBot="1">
      <c r="B11" s="195">
        <v>7</v>
      </c>
      <c r="C11" s="404"/>
      <c r="D11" s="196"/>
      <c r="E11" s="405"/>
      <c r="F11" s="93">
        <v>3</v>
      </c>
      <c r="G11" s="201"/>
      <c r="H11" s="38">
        <v>25</v>
      </c>
      <c r="I11" s="199"/>
      <c r="J11" s="158">
        <v>300</v>
      </c>
      <c r="K11" s="199"/>
      <c r="L11" s="203">
        <v>25</v>
      </c>
      <c r="M11" s="199"/>
      <c r="N11" s="203">
        <v>3</v>
      </c>
      <c r="O11" s="207"/>
      <c r="P11" s="203">
        <v>30</v>
      </c>
      <c r="Q11" s="199"/>
      <c r="R11" s="203">
        <v>5</v>
      </c>
      <c r="S11" s="199"/>
      <c r="T11" s="157">
        <v>5</v>
      </c>
      <c r="U11" s="199"/>
      <c r="V11" s="157">
        <v>1</v>
      </c>
      <c r="W11" s="199"/>
      <c r="X11" s="93">
        <v>15</v>
      </c>
      <c r="Y11" s="199"/>
      <c r="Z11" s="93">
        <v>3</v>
      </c>
      <c r="AA11" s="199"/>
      <c r="AB11" s="206">
        <v>40</v>
      </c>
      <c r="AC11" s="199"/>
    </row>
    <row r="12" spans="1:29" ht="20.100000000000001" customHeight="1" thickTop="1" thickBot="1">
      <c r="B12" s="195">
        <v>8</v>
      </c>
      <c r="C12" s="404"/>
      <c r="D12" s="196"/>
      <c r="E12" s="405"/>
      <c r="F12" s="93">
        <v>3</v>
      </c>
      <c r="G12" s="201"/>
      <c r="H12" s="38">
        <v>25</v>
      </c>
      <c r="I12" s="199"/>
      <c r="J12" s="158">
        <v>300</v>
      </c>
      <c r="K12" s="199"/>
      <c r="L12" s="203">
        <v>25</v>
      </c>
      <c r="M12" s="199"/>
      <c r="N12" s="203">
        <v>3</v>
      </c>
      <c r="O12" s="207"/>
      <c r="P12" s="203">
        <v>30</v>
      </c>
      <c r="Q12" s="199"/>
      <c r="R12" s="203">
        <v>5</v>
      </c>
      <c r="S12" s="199"/>
      <c r="T12" s="157">
        <v>5</v>
      </c>
      <c r="U12" s="199"/>
      <c r="V12" s="157">
        <v>1</v>
      </c>
      <c r="W12" s="199"/>
      <c r="X12" s="93">
        <v>15</v>
      </c>
      <c r="Y12" s="199"/>
      <c r="Z12" s="93">
        <v>3</v>
      </c>
      <c r="AA12" s="199"/>
      <c r="AB12" s="206">
        <v>40</v>
      </c>
      <c r="AC12" s="199"/>
    </row>
    <row r="13" spans="1:29" ht="20.100000000000001" customHeight="1" thickTop="1" thickBot="1">
      <c r="B13" s="195">
        <v>9</v>
      </c>
      <c r="C13" s="404"/>
      <c r="D13" s="196"/>
      <c r="E13" s="405"/>
      <c r="F13" s="93">
        <v>3</v>
      </c>
      <c r="G13" s="201"/>
      <c r="H13" s="38">
        <v>25</v>
      </c>
      <c r="I13" s="199"/>
      <c r="J13" s="158">
        <v>300</v>
      </c>
      <c r="K13" s="199"/>
      <c r="L13" s="203">
        <v>25</v>
      </c>
      <c r="M13" s="199"/>
      <c r="N13" s="203">
        <v>3</v>
      </c>
      <c r="O13" s="207"/>
      <c r="P13" s="203">
        <v>30</v>
      </c>
      <c r="Q13" s="199"/>
      <c r="R13" s="203">
        <v>5</v>
      </c>
      <c r="S13" s="199"/>
      <c r="T13" s="157">
        <v>5</v>
      </c>
      <c r="U13" s="199"/>
      <c r="V13" s="157">
        <v>1</v>
      </c>
      <c r="W13" s="199"/>
      <c r="X13" s="93">
        <v>15</v>
      </c>
      <c r="Y13" s="199"/>
      <c r="Z13" s="93">
        <v>3</v>
      </c>
      <c r="AA13" s="199"/>
      <c r="AB13" s="206">
        <v>40</v>
      </c>
      <c r="AC13" s="199"/>
    </row>
    <row r="14" spans="1:29" ht="20.100000000000001" customHeight="1" thickTop="1" thickBot="1">
      <c r="B14" s="195">
        <v>10</v>
      </c>
      <c r="C14" s="404"/>
      <c r="D14" s="196"/>
      <c r="E14" s="405"/>
      <c r="F14" s="93">
        <v>3</v>
      </c>
      <c r="G14" s="201"/>
      <c r="H14" s="38">
        <v>25</v>
      </c>
      <c r="I14" s="199"/>
      <c r="J14" s="158">
        <v>300</v>
      </c>
      <c r="K14" s="199"/>
      <c r="L14" s="203">
        <v>25</v>
      </c>
      <c r="M14" s="199"/>
      <c r="N14" s="203">
        <v>3</v>
      </c>
      <c r="O14" s="207"/>
      <c r="P14" s="203">
        <v>30</v>
      </c>
      <c r="Q14" s="199"/>
      <c r="R14" s="203">
        <v>5</v>
      </c>
      <c r="S14" s="199"/>
      <c r="T14" s="157">
        <v>5</v>
      </c>
      <c r="U14" s="199"/>
      <c r="V14" s="157">
        <v>1</v>
      </c>
      <c r="W14" s="199"/>
      <c r="X14" s="93">
        <v>15</v>
      </c>
      <c r="Y14" s="199"/>
      <c r="Z14" s="93">
        <v>3</v>
      </c>
      <c r="AA14" s="199"/>
      <c r="AB14" s="206">
        <v>40</v>
      </c>
      <c r="AC14" s="199"/>
    </row>
    <row r="15" spans="1:29" ht="20.100000000000001" customHeight="1" thickTop="1" thickBot="1">
      <c r="B15" s="195">
        <v>11</v>
      </c>
      <c r="C15" s="404"/>
      <c r="D15" s="196"/>
      <c r="E15" s="405"/>
      <c r="F15" s="93">
        <v>3</v>
      </c>
      <c r="G15" s="201"/>
      <c r="H15" s="38">
        <v>25</v>
      </c>
      <c r="I15" s="199"/>
      <c r="J15" s="158">
        <v>300</v>
      </c>
      <c r="K15" s="199"/>
      <c r="L15" s="203">
        <v>25</v>
      </c>
      <c r="M15" s="199"/>
      <c r="N15" s="203">
        <v>3</v>
      </c>
      <c r="O15" s="207"/>
      <c r="P15" s="203">
        <v>30</v>
      </c>
      <c r="Q15" s="199"/>
      <c r="R15" s="203">
        <v>5</v>
      </c>
      <c r="S15" s="199"/>
      <c r="T15" s="157">
        <v>5</v>
      </c>
      <c r="U15" s="199"/>
      <c r="V15" s="157">
        <v>1</v>
      </c>
      <c r="W15" s="199"/>
      <c r="X15" s="93">
        <v>15</v>
      </c>
      <c r="Y15" s="199"/>
      <c r="Z15" s="93">
        <v>3</v>
      </c>
      <c r="AA15" s="199"/>
      <c r="AB15" s="206">
        <v>40</v>
      </c>
      <c r="AC15" s="199"/>
    </row>
    <row r="16" spans="1:29" ht="20.100000000000001" customHeight="1" thickTop="1">
      <c r="B16" s="195">
        <v>12</v>
      </c>
      <c r="C16" s="404"/>
      <c r="D16" s="196"/>
      <c r="E16" s="405"/>
      <c r="F16" s="93">
        <v>3</v>
      </c>
      <c r="G16" s="201"/>
      <c r="H16" s="38">
        <v>25</v>
      </c>
      <c r="I16" s="199"/>
      <c r="J16" s="158">
        <v>300</v>
      </c>
      <c r="K16" s="199"/>
      <c r="L16" s="203">
        <v>25</v>
      </c>
      <c r="M16" s="199"/>
      <c r="N16" s="203">
        <v>3</v>
      </c>
      <c r="O16" s="207"/>
      <c r="P16" s="203">
        <v>30</v>
      </c>
      <c r="Q16" s="199"/>
      <c r="R16" s="203">
        <v>5</v>
      </c>
      <c r="S16" s="199"/>
      <c r="T16" s="157">
        <v>5</v>
      </c>
      <c r="U16" s="199"/>
      <c r="V16" s="157">
        <v>1</v>
      </c>
      <c r="W16" s="199"/>
      <c r="X16" s="93">
        <v>15</v>
      </c>
      <c r="Y16" s="199"/>
      <c r="Z16" s="93">
        <v>3</v>
      </c>
      <c r="AA16" s="199"/>
      <c r="AB16" s="206">
        <v>40</v>
      </c>
      <c r="AC16" s="199"/>
    </row>
    <row r="17" spans="7:29" s="62" customFormat="1" ht="45" customHeight="1">
      <c r="G17" s="94"/>
      <c r="I17" s="95"/>
      <c r="M17" s="95"/>
      <c r="O17" s="96"/>
      <c r="Q17" s="95"/>
      <c r="S17" s="95"/>
      <c r="T17" s="94"/>
      <c r="X17" s="94"/>
      <c r="Y17" s="95"/>
      <c r="Z17" s="94"/>
      <c r="AA17" s="95"/>
      <c r="AB17" s="94"/>
      <c r="AC17" s="95"/>
    </row>
    <row r="18" spans="7:29" s="62" customFormat="1" ht="45" customHeight="1">
      <c r="G18" s="94"/>
      <c r="I18" s="95"/>
      <c r="M18" s="95"/>
      <c r="O18" s="96"/>
      <c r="Q18" s="95"/>
      <c r="S18" s="95"/>
      <c r="T18" s="94"/>
      <c r="X18" s="94"/>
      <c r="Y18" s="95"/>
      <c r="Z18" s="94"/>
      <c r="AA18" s="95"/>
      <c r="AB18" s="94"/>
      <c r="AC18" s="95"/>
    </row>
    <row r="19" spans="7:29" s="62" customFormat="1" ht="45" customHeight="1">
      <c r="G19" s="94"/>
      <c r="I19" s="95"/>
      <c r="M19" s="95"/>
      <c r="O19" s="96"/>
      <c r="Q19" s="95"/>
      <c r="S19" s="95"/>
      <c r="T19" s="94"/>
      <c r="X19" s="94"/>
      <c r="Y19" s="95"/>
      <c r="Z19" s="94"/>
      <c r="AA19" s="95"/>
      <c r="AB19" s="94"/>
      <c r="AC19" s="95"/>
    </row>
    <row r="20" spans="7:29" s="62" customFormat="1" ht="45" customHeight="1">
      <c r="G20" s="94"/>
      <c r="I20" s="95"/>
      <c r="M20" s="95"/>
      <c r="O20" s="96"/>
      <c r="Q20" s="95"/>
      <c r="S20" s="95"/>
      <c r="T20" s="94"/>
      <c r="X20" s="94"/>
      <c r="Y20" s="95"/>
      <c r="Z20" s="94"/>
      <c r="AA20" s="95"/>
      <c r="AB20" s="94"/>
      <c r="AC20" s="95"/>
    </row>
    <row r="21" spans="7:29" s="62" customFormat="1" ht="45" customHeight="1">
      <c r="G21" s="94"/>
      <c r="I21" s="95"/>
      <c r="M21" s="95"/>
      <c r="O21" s="96"/>
      <c r="Q21" s="95"/>
      <c r="S21" s="95"/>
      <c r="T21" s="94"/>
      <c r="X21" s="94"/>
      <c r="Y21" s="95"/>
      <c r="Z21" s="94"/>
      <c r="AA21" s="95"/>
      <c r="AB21" s="94"/>
      <c r="AC21" s="95"/>
    </row>
    <row r="22" spans="7:29" s="62" customFormat="1" ht="45" customHeight="1">
      <c r="G22" s="94"/>
      <c r="I22" s="95"/>
      <c r="M22" s="95"/>
      <c r="O22" s="96"/>
      <c r="Q22" s="95"/>
      <c r="S22" s="95"/>
      <c r="T22" s="94"/>
      <c r="X22" s="94"/>
      <c r="Y22" s="95"/>
      <c r="Z22" s="94"/>
      <c r="AA22" s="95"/>
      <c r="AB22" s="94"/>
      <c r="AC22" s="95"/>
    </row>
    <row r="23" spans="7:29" s="62" customFormat="1" ht="45" customHeight="1">
      <c r="G23" s="94"/>
      <c r="I23" s="95"/>
      <c r="M23" s="95"/>
      <c r="O23" s="96"/>
      <c r="Q23" s="95"/>
      <c r="S23" s="95"/>
      <c r="T23" s="94"/>
      <c r="X23" s="94"/>
      <c r="Y23" s="95"/>
      <c r="Z23" s="94"/>
      <c r="AA23" s="95"/>
      <c r="AB23" s="94"/>
      <c r="AC23" s="95"/>
    </row>
    <row r="24" spans="7:29" s="62" customFormat="1" ht="45" customHeight="1">
      <c r="G24" s="94"/>
      <c r="I24" s="95"/>
      <c r="M24" s="95"/>
      <c r="O24" s="96"/>
      <c r="Q24" s="95"/>
      <c r="S24" s="95"/>
      <c r="T24" s="94"/>
      <c r="X24" s="94"/>
      <c r="Y24" s="95"/>
      <c r="Z24" s="94"/>
      <c r="AA24" s="95"/>
      <c r="AB24" s="94"/>
      <c r="AC24" s="95"/>
    </row>
    <row r="25" spans="7:29" s="62" customFormat="1" ht="45" customHeight="1">
      <c r="G25" s="94"/>
      <c r="I25" s="95"/>
      <c r="M25" s="95"/>
      <c r="O25" s="96"/>
      <c r="Q25" s="95"/>
      <c r="S25" s="95"/>
      <c r="T25" s="94"/>
      <c r="X25" s="94"/>
      <c r="Y25" s="95"/>
      <c r="Z25" s="94"/>
      <c r="AA25" s="95"/>
      <c r="AB25" s="94"/>
      <c r="AC25" s="95"/>
    </row>
    <row r="26" spans="7:29" s="62" customFormat="1" ht="45" customHeight="1">
      <c r="G26" s="94"/>
      <c r="I26" s="95"/>
      <c r="M26" s="95"/>
      <c r="O26" s="96"/>
      <c r="Q26" s="95"/>
      <c r="S26" s="95"/>
      <c r="T26" s="94"/>
      <c r="X26" s="94"/>
      <c r="Y26" s="95"/>
      <c r="Z26" s="94"/>
      <c r="AA26" s="95"/>
      <c r="AB26" s="94"/>
      <c r="AC26" s="95"/>
    </row>
  </sheetData>
  <mergeCells count="19">
    <mergeCell ref="AB3:AC3"/>
    <mergeCell ref="H3:I3"/>
    <mergeCell ref="J3:K3"/>
    <mergeCell ref="V3:W3"/>
    <mergeCell ref="L3:M3"/>
    <mergeCell ref="N3:O3"/>
    <mergeCell ref="B1:AC1"/>
    <mergeCell ref="B2:B4"/>
    <mergeCell ref="C2:C4"/>
    <mergeCell ref="D2:D4"/>
    <mergeCell ref="E2:E4"/>
    <mergeCell ref="F2:Q2"/>
    <mergeCell ref="R2:AC2"/>
    <mergeCell ref="F3:G3"/>
    <mergeCell ref="P3:Q3"/>
    <mergeCell ref="R3:S3"/>
    <mergeCell ref="T3:U3"/>
    <mergeCell ref="X3:Y3"/>
    <mergeCell ref="Z3:AA3"/>
  </mergeCells>
  <pageMargins left="0.7" right="0.7" top="0.75" bottom="0.75" header="0.3" footer="0.3"/>
  <pageSetup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32"/>
  <sheetViews>
    <sheetView rightToLeft="1" view="pageBreakPreview" topLeftCell="A3" zoomScale="30" zoomScaleNormal="50" zoomScaleSheetLayoutView="30" workbookViewId="0">
      <selection activeCell="X5" sqref="X5"/>
    </sheetView>
  </sheetViews>
  <sheetFormatPr defaultColWidth="15.7109375" defaultRowHeight="32.25"/>
  <cols>
    <col min="1" max="2" width="15.7109375" style="87"/>
    <col min="3" max="3" width="19.28515625" style="87" customWidth="1"/>
    <col min="4" max="4" width="18.140625" style="87" customWidth="1"/>
    <col min="5" max="5" width="16.7109375" style="87" bestFit="1" customWidth="1"/>
    <col min="6" max="6" width="14.42578125" style="88" customWidth="1"/>
    <col min="7" max="7" width="13.85546875" style="88" customWidth="1"/>
    <col min="8" max="9" width="11.28515625" style="88" customWidth="1"/>
    <col min="10" max="10" width="10.7109375" style="88" customWidth="1"/>
    <col min="11" max="11" width="9.7109375" style="87" customWidth="1"/>
    <col min="12" max="17" width="11.42578125" style="87" customWidth="1"/>
    <col min="18" max="18" width="11.7109375" style="87" customWidth="1"/>
    <col min="19" max="19" width="11.140625" style="87" customWidth="1"/>
    <col min="20" max="20" width="12" style="87" customWidth="1"/>
    <col min="21" max="21" width="11.42578125" style="87" customWidth="1"/>
    <col min="22" max="22" width="10.85546875" style="87" customWidth="1"/>
    <col min="23" max="23" width="9.7109375" style="87" customWidth="1"/>
    <col min="24" max="24" width="8.5703125" style="87" customWidth="1"/>
    <col min="25" max="25" width="10" style="87" customWidth="1"/>
    <col min="26" max="26" width="15.7109375" style="87"/>
    <col min="27" max="27" width="11.7109375" style="87" customWidth="1"/>
    <col min="28" max="29" width="13.140625" style="87" customWidth="1"/>
    <col min="30" max="37" width="15.7109375" style="62"/>
    <col min="38" max="38" width="20.85546875" style="62" customWidth="1"/>
    <col min="39" max="62" width="15.7109375" style="62"/>
    <col min="63" max="63" width="15.7109375" style="63"/>
    <col min="64" max="64" width="15.7109375" style="89"/>
    <col min="65" max="65" width="16" style="63" customWidth="1"/>
    <col min="66" max="66" width="16" style="89" customWidth="1"/>
    <col min="67" max="67" width="16" style="63" customWidth="1"/>
    <col min="68" max="68" width="16" style="89" customWidth="1"/>
    <col min="69" max="16384" width="15.7109375" style="87"/>
  </cols>
  <sheetData>
    <row r="1" spans="1:68" s="62" customFormat="1" ht="45" customHeight="1" thickTop="1" thickBot="1">
      <c r="A1" s="495" t="s">
        <v>319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96"/>
      <c r="AC1" s="496"/>
      <c r="AD1" s="496"/>
      <c r="AE1" s="496"/>
      <c r="AF1" s="496"/>
      <c r="AG1" s="496"/>
      <c r="AH1" s="496"/>
      <c r="AI1" s="496"/>
      <c r="AJ1" s="496"/>
      <c r="AK1" s="496"/>
      <c r="AL1" s="496"/>
      <c r="AM1" s="496"/>
      <c r="AN1" s="496"/>
      <c r="AO1" s="496"/>
      <c r="AP1" s="496"/>
      <c r="AQ1" s="496"/>
      <c r="AR1" s="496"/>
      <c r="AS1" s="496"/>
      <c r="AT1" s="496"/>
      <c r="AU1" s="496"/>
      <c r="AV1" s="496"/>
      <c r="AW1" s="496"/>
      <c r="AX1" s="532"/>
      <c r="BK1" s="64"/>
      <c r="BL1" s="65"/>
      <c r="BM1" s="64"/>
      <c r="BN1" s="65"/>
      <c r="BO1" s="64"/>
      <c r="BP1" s="65"/>
    </row>
    <row r="2" spans="1:68" s="69" customFormat="1" ht="33" customHeight="1" thickTop="1" thickBot="1">
      <c r="A2" s="497" t="s">
        <v>0</v>
      </c>
      <c r="B2" s="497" t="s">
        <v>306</v>
      </c>
      <c r="C2" s="497" t="s">
        <v>301</v>
      </c>
      <c r="D2" s="497" t="s">
        <v>6</v>
      </c>
      <c r="E2" s="497" t="s">
        <v>48</v>
      </c>
      <c r="F2" s="513" t="s">
        <v>52</v>
      </c>
      <c r="G2" s="516" t="s">
        <v>53</v>
      </c>
      <c r="H2" s="194"/>
      <c r="I2" s="67"/>
      <c r="J2" s="516" t="s">
        <v>54</v>
      </c>
      <c r="K2" s="524" t="s">
        <v>14</v>
      </c>
      <c r="L2" s="497" t="s">
        <v>173</v>
      </c>
      <c r="M2" s="529" t="s">
        <v>187</v>
      </c>
      <c r="N2" s="529" t="s">
        <v>188</v>
      </c>
      <c r="O2" s="529" t="s">
        <v>189</v>
      </c>
      <c r="P2" s="529" t="s">
        <v>190</v>
      </c>
      <c r="Q2" s="529" t="s">
        <v>191</v>
      </c>
      <c r="R2" s="533" t="s">
        <v>55</v>
      </c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5"/>
      <c r="AD2" s="536" t="s">
        <v>56</v>
      </c>
      <c r="AE2" s="537"/>
      <c r="AF2" s="537"/>
      <c r="AG2" s="537"/>
      <c r="AH2" s="537"/>
      <c r="AI2" s="537"/>
      <c r="AJ2" s="537"/>
      <c r="AK2" s="537"/>
      <c r="AL2" s="537"/>
      <c r="AM2" s="537"/>
      <c r="AN2" s="537"/>
      <c r="AO2" s="537"/>
      <c r="AP2" s="537"/>
      <c r="AQ2" s="537"/>
      <c r="AR2" s="537"/>
      <c r="AS2" s="537"/>
      <c r="AT2" s="537"/>
      <c r="AU2" s="537"/>
      <c r="AV2" s="537"/>
      <c r="AW2" s="537"/>
      <c r="AX2" s="538"/>
      <c r="AY2" s="66"/>
      <c r="BA2" s="66"/>
      <c r="BC2" s="66"/>
      <c r="BE2" s="66"/>
      <c r="BG2" s="66"/>
      <c r="BI2" s="66"/>
      <c r="BK2" s="68"/>
      <c r="BL2" s="70"/>
      <c r="BM2" s="68"/>
      <c r="BN2" s="70"/>
      <c r="BO2" s="68"/>
      <c r="BP2" s="70"/>
    </row>
    <row r="3" spans="1:68" s="69" customFormat="1" ht="127.5" customHeight="1" thickTop="1">
      <c r="A3" s="498"/>
      <c r="B3" s="498"/>
      <c r="C3" s="498"/>
      <c r="D3" s="498"/>
      <c r="E3" s="498"/>
      <c r="F3" s="514"/>
      <c r="G3" s="517"/>
      <c r="H3" s="527" t="s">
        <v>57</v>
      </c>
      <c r="I3" s="517" t="s">
        <v>58</v>
      </c>
      <c r="J3" s="517"/>
      <c r="K3" s="525"/>
      <c r="L3" s="498"/>
      <c r="M3" s="530"/>
      <c r="N3" s="530"/>
      <c r="O3" s="530"/>
      <c r="P3" s="530"/>
      <c r="Q3" s="530"/>
      <c r="R3" s="539" t="s">
        <v>155</v>
      </c>
      <c r="S3" s="540"/>
      <c r="T3" s="539" t="s">
        <v>177</v>
      </c>
      <c r="U3" s="540"/>
      <c r="V3" s="539" t="s">
        <v>156</v>
      </c>
      <c r="W3" s="540"/>
      <c r="X3" s="539" t="s">
        <v>178</v>
      </c>
      <c r="Y3" s="540"/>
      <c r="Z3" s="539" t="s">
        <v>182</v>
      </c>
      <c r="AA3" s="540"/>
      <c r="AB3" s="539" t="s">
        <v>59</v>
      </c>
      <c r="AC3" s="540"/>
      <c r="AD3" s="541" t="s">
        <v>193</v>
      </c>
      <c r="AE3" s="542"/>
      <c r="AF3" s="519" t="s">
        <v>60</v>
      </c>
      <c r="AG3" s="481"/>
      <c r="AH3" s="519" t="s">
        <v>61</v>
      </c>
      <c r="AI3" s="481"/>
      <c r="AJ3" s="519" t="s">
        <v>62</v>
      </c>
      <c r="AK3" s="481"/>
      <c r="AL3" s="519" t="s">
        <v>63</v>
      </c>
      <c r="AM3" s="543"/>
      <c r="AN3" s="521" t="s">
        <v>64</v>
      </c>
      <c r="AO3" s="523"/>
      <c r="AP3" s="521" t="s">
        <v>5</v>
      </c>
      <c r="AQ3" s="522"/>
      <c r="AR3" s="523"/>
      <c r="AS3" s="521" t="s">
        <v>65</v>
      </c>
      <c r="AT3" s="522"/>
      <c r="AU3" s="523"/>
      <c r="AV3" s="521" t="s">
        <v>66</v>
      </c>
      <c r="AW3" s="522"/>
      <c r="AX3" s="523"/>
      <c r="AY3" s="519" t="s">
        <v>208</v>
      </c>
      <c r="AZ3" s="469"/>
      <c r="BA3" s="519" t="s">
        <v>209</v>
      </c>
      <c r="BB3" s="520"/>
      <c r="BC3" s="519" t="s">
        <v>212</v>
      </c>
      <c r="BD3" s="520"/>
      <c r="BE3" s="519" t="s">
        <v>211</v>
      </c>
      <c r="BF3" s="520"/>
      <c r="BG3" s="519" t="s">
        <v>215</v>
      </c>
      <c r="BH3" s="520"/>
      <c r="BI3" s="509" t="s">
        <v>67</v>
      </c>
      <c r="BJ3" s="485"/>
      <c r="BK3" s="510" t="s">
        <v>68</v>
      </c>
      <c r="BL3" s="492"/>
      <c r="BM3" s="510" t="s">
        <v>69</v>
      </c>
      <c r="BN3" s="511"/>
      <c r="BO3" s="510" t="s">
        <v>70</v>
      </c>
      <c r="BP3" s="512"/>
    </row>
    <row r="4" spans="1:68" s="69" customFormat="1" ht="402" customHeight="1" thickBot="1">
      <c r="A4" s="499"/>
      <c r="B4" s="499"/>
      <c r="C4" s="499"/>
      <c r="D4" s="499"/>
      <c r="E4" s="499"/>
      <c r="F4" s="515"/>
      <c r="G4" s="518"/>
      <c r="H4" s="528"/>
      <c r="I4" s="528"/>
      <c r="J4" s="518"/>
      <c r="K4" s="526"/>
      <c r="L4" s="499"/>
      <c r="M4" s="531"/>
      <c r="N4" s="531"/>
      <c r="O4" s="531"/>
      <c r="P4" s="531"/>
      <c r="Q4" s="531"/>
      <c r="R4" s="211" t="s">
        <v>170</v>
      </c>
      <c r="S4" s="225" t="s">
        <v>171</v>
      </c>
      <c r="T4" s="226" t="s">
        <v>172</v>
      </c>
      <c r="U4" s="227" t="s">
        <v>175</v>
      </c>
      <c r="V4" s="226" t="s">
        <v>174</v>
      </c>
      <c r="W4" s="227" t="s">
        <v>176</v>
      </c>
      <c r="X4" s="226" t="s">
        <v>179</v>
      </c>
      <c r="Y4" s="227" t="s">
        <v>180</v>
      </c>
      <c r="Z4" s="226" t="s">
        <v>181</v>
      </c>
      <c r="AA4" s="229" t="s">
        <v>183</v>
      </c>
      <c r="AB4" s="226" t="s">
        <v>192</v>
      </c>
      <c r="AC4" s="269" t="s">
        <v>184</v>
      </c>
      <c r="AD4" s="270" t="s">
        <v>194</v>
      </c>
      <c r="AE4" s="269" t="s">
        <v>195</v>
      </c>
      <c r="AF4" s="271" t="s">
        <v>196</v>
      </c>
      <c r="AG4" s="227" t="s">
        <v>197</v>
      </c>
      <c r="AH4" s="282" t="s">
        <v>202</v>
      </c>
      <c r="AI4" s="269" t="s">
        <v>198</v>
      </c>
      <c r="AJ4" s="72" t="s">
        <v>204</v>
      </c>
      <c r="AK4" s="283" t="s">
        <v>203</v>
      </c>
      <c r="AL4" s="270" t="s">
        <v>205</v>
      </c>
      <c r="AM4" s="269" t="s">
        <v>195</v>
      </c>
      <c r="AN4" s="71" t="s">
        <v>2</v>
      </c>
      <c r="AO4" s="73" t="s">
        <v>3</v>
      </c>
      <c r="AP4" s="71" t="s">
        <v>2</v>
      </c>
      <c r="AQ4" s="74" t="s">
        <v>71</v>
      </c>
      <c r="AR4" s="73" t="s">
        <v>3</v>
      </c>
      <c r="AS4" s="71" t="s">
        <v>2</v>
      </c>
      <c r="AT4" s="72" t="s">
        <v>157</v>
      </c>
      <c r="AU4" s="73" t="s">
        <v>3</v>
      </c>
      <c r="AV4" s="71" t="s">
        <v>2</v>
      </c>
      <c r="AW4" s="74" t="s">
        <v>50</v>
      </c>
      <c r="AX4" s="75" t="s">
        <v>3</v>
      </c>
      <c r="AY4" s="72" t="s">
        <v>206</v>
      </c>
      <c r="AZ4" s="285" t="s">
        <v>207</v>
      </c>
      <c r="BA4" s="72" t="s">
        <v>210</v>
      </c>
      <c r="BB4" s="285" t="s">
        <v>207</v>
      </c>
      <c r="BC4" s="72" t="s">
        <v>213</v>
      </c>
      <c r="BD4" s="288" t="s">
        <v>207</v>
      </c>
      <c r="BE4" s="72" t="s">
        <v>214</v>
      </c>
      <c r="BF4" s="285" t="s">
        <v>207</v>
      </c>
      <c r="BG4" s="72" t="s">
        <v>216</v>
      </c>
      <c r="BH4" s="285" t="s">
        <v>207</v>
      </c>
      <c r="BI4" s="74" t="s">
        <v>50</v>
      </c>
      <c r="BJ4" s="285" t="s">
        <v>275</v>
      </c>
      <c r="BK4" s="74" t="s">
        <v>50</v>
      </c>
      <c r="BL4" s="354" t="s">
        <v>275</v>
      </c>
      <c r="BM4" s="72" t="s">
        <v>276</v>
      </c>
      <c r="BN4" s="285" t="s">
        <v>207</v>
      </c>
      <c r="BO4" s="72" t="s">
        <v>277</v>
      </c>
      <c r="BP4" s="285" t="s">
        <v>207</v>
      </c>
    </row>
    <row r="5" spans="1:68" s="78" customFormat="1" ht="45" customHeight="1" thickTop="1">
      <c r="A5" s="213">
        <v>1</v>
      </c>
      <c r="B5" s="213"/>
      <c r="C5" s="80"/>
      <c r="D5" s="208"/>
      <c r="E5" s="208"/>
      <c r="F5" s="216"/>
      <c r="G5" s="216"/>
      <c r="H5" s="216"/>
      <c r="I5" s="216"/>
      <c r="J5" s="216"/>
      <c r="K5" s="79"/>
      <c r="L5" s="208"/>
      <c r="M5" s="266"/>
      <c r="N5" s="266"/>
      <c r="O5" s="266"/>
      <c r="P5" s="266"/>
      <c r="Q5" s="266"/>
      <c r="R5" s="217">
        <f>F5*20/100</f>
        <v>0</v>
      </c>
      <c r="S5" s="224"/>
      <c r="T5" s="217">
        <f>L5*5.4/100</f>
        <v>0</v>
      </c>
      <c r="U5" s="224"/>
      <c r="V5" s="217">
        <f>L5*4.9/100</f>
        <v>0</v>
      </c>
      <c r="W5" s="224"/>
      <c r="X5" s="217">
        <f>L5*4.1/100</f>
        <v>0</v>
      </c>
      <c r="Y5" s="224"/>
      <c r="Z5" s="217">
        <f>L5*2.5/100</f>
        <v>0</v>
      </c>
      <c r="AA5" s="224"/>
      <c r="AB5" s="217">
        <f>M5*14/100/4</f>
        <v>0</v>
      </c>
      <c r="AC5" s="224"/>
      <c r="AD5" s="218">
        <f>(M5+N5+O5+P5)*5/100</f>
        <v>0</v>
      </c>
      <c r="AE5" s="224"/>
      <c r="AF5" s="272">
        <f>N5*35/100/4</f>
        <v>0</v>
      </c>
      <c r="AG5" s="224"/>
      <c r="AH5" s="220">
        <f>O5*70/100/4</f>
        <v>0</v>
      </c>
      <c r="AI5" s="224"/>
      <c r="AJ5" s="220">
        <f>P5*60/100/4</f>
        <v>0</v>
      </c>
      <c r="AK5" s="284"/>
      <c r="AL5" s="218">
        <f>(AJ5+AH5+AF5+AB5)*5/100</f>
        <v>0</v>
      </c>
      <c r="AM5" s="224"/>
      <c r="AN5" s="218"/>
      <c r="AO5" s="219"/>
      <c r="AP5" s="218"/>
      <c r="AQ5" s="220"/>
      <c r="AR5" s="219"/>
      <c r="AS5" s="218"/>
      <c r="AT5" s="220"/>
      <c r="AU5" s="219"/>
      <c r="AV5" s="218"/>
      <c r="AW5" s="220"/>
      <c r="AX5" s="221"/>
      <c r="AY5" s="220">
        <f>L5*100/100/4</f>
        <v>0</v>
      </c>
      <c r="AZ5" s="286"/>
      <c r="BA5" s="220">
        <f>M5*100/100/4</f>
        <v>0</v>
      </c>
      <c r="BB5" s="287"/>
      <c r="BC5" s="220">
        <f>N5*100/100/4</f>
        <v>0</v>
      </c>
      <c r="BD5" s="287"/>
      <c r="BE5" s="220">
        <f>I5*100/100/4</f>
        <v>0</v>
      </c>
      <c r="BF5" s="287"/>
      <c r="BG5" s="220">
        <f>P5*100/100/4</f>
        <v>0</v>
      </c>
      <c r="BH5" s="286"/>
      <c r="BI5" s="220">
        <v>100</v>
      </c>
      <c r="BJ5" s="286"/>
      <c r="BK5" s="220">
        <v>100</v>
      </c>
      <c r="BL5" s="355"/>
      <c r="BM5" s="220">
        <f>Q5*23/100</f>
        <v>0</v>
      </c>
      <c r="BN5" s="286"/>
      <c r="BO5" s="220">
        <f>Q5*11/100</f>
        <v>0</v>
      </c>
      <c r="BP5" s="286"/>
    </row>
    <row r="6" spans="1:68" s="78" customFormat="1" ht="45" customHeight="1">
      <c r="A6" s="213">
        <v>2</v>
      </c>
      <c r="B6" s="213"/>
      <c r="C6" s="80"/>
      <c r="D6" s="208"/>
      <c r="E6" s="208"/>
      <c r="F6" s="216"/>
      <c r="G6" s="216"/>
      <c r="H6" s="216"/>
      <c r="I6" s="216"/>
      <c r="J6" s="216"/>
      <c r="K6" s="79"/>
      <c r="L6" s="208"/>
      <c r="M6" s="266"/>
      <c r="N6" s="266"/>
      <c r="O6" s="266"/>
      <c r="P6" s="266"/>
      <c r="Q6" s="266"/>
      <c r="R6" s="217">
        <f t="shared" ref="R6:R16" si="0">F6*20/100</f>
        <v>0</v>
      </c>
      <c r="S6" s="224"/>
      <c r="T6" s="217">
        <f t="shared" ref="T6:T16" si="1">L6*5.4/100</f>
        <v>0</v>
      </c>
      <c r="U6" s="224"/>
      <c r="V6" s="217">
        <f t="shared" ref="V6:V16" si="2">L6*4.9/100</f>
        <v>0</v>
      </c>
      <c r="W6" s="224"/>
      <c r="X6" s="217">
        <f t="shared" ref="X6:X16" si="3">L6*4.1/100</f>
        <v>0</v>
      </c>
      <c r="Y6" s="224"/>
      <c r="Z6" s="217">
        <f t="shared" ref="Z6:Z16" si="4">L6*2.5/100</f>
        <v>0</v>
      </c>
      <c r="AA6" s="224"/>
      <c r="AB6" s="217">
        <f t="shared" ref="AB6:AB16" si="5">M6*14/100/4</f>
        <v>0</v>
      </c>
      <c r="AC6" s="224"/>
      <c r="AD6" s="218">
        <f t="shared" ref="AD6:AD16" si="6">(M6+N6+O6+P6)*5/100</f>
        <v>0</v>
      </c>
      <c r="AE6" s="224"/>
      <c r="AF6" s="272">
        <f t="shared" ref="AF6:AF16" si="7">N6*35/100/4</f>
        <v>0</v>
      </c>
      <c r="AG6" s="224"/>
      <c r="AH6" s="220">
        <f t="shared" ref="AH6:AH16" si="8">O6*70/100/4</f>
        <v>0</v>
      </c>
      <c r="AI6" s="224"/>
      <c r="AJ6" s="220">
        <f>P6*60/100/4</f>
        <v>0</v>
      </c>
      <c r="AK6" s="284"/>
      <c r="AL6" s="218">
        <f t="shared" ref="AL6:AL16" si="9">(AJ6+AH6+AF6+AB6)*5/100</f>
        <v>0</v>
      </c>
      <c r="AM6" s="224"/>
      <c r="AN6" s="218"/>
      <c r="AO6" s="219"/>
      <c r="AP6" s="218"/>
      <c r="AQ6" s="220"/>
      <c r="AR6" s="219"/>
      <c r="AS6" s="218"/>
      <c r="AT6" s="220"/>
      <c r="AU6" s="219"/>
      <c r="AV6" s="218"/>
      <c r="AW6" s="220"/>
      <c r="AX6" s="221"/>
      <c r="AY6" s="220">
        <f t="shared" ref="AY6:AY16" si="10">L6*100/100/4</f>
        <v>0</v>
      </c>
      <c r="AZ6" s="286"/>
      <c r="BA6" s="220">
        <f t="shared" ref="BA6:BA16" si="11">M6*100/100/4</f>
        <v>0</v>
      </c>
      <c r="BB6" s="287"/>
      <c r="BC6" s="220">
        <f t="shared" ref="BC6:BC16" si="12">N6*100/100/4</f>
        <v>0</v>
      </c>
      <c r="BD6" s="287"/>
      <c r="BE6" s="220">
        <f t="shared" ref="BE6:BE16" si="13">I6*100/100/4</f>
        <v>0</v>
      </c>
      <c r="BF6" s="287"/>
      <c r="BG6" s="220">
        <f t="shared" ref="BG6:BG16" si="14">P6*100/100/4</f>
        <v>0</v>
      </c>
      <c r="BH6" s="286"/>
      <c r="BI6" s="220">
        <v>100</v>
      </c>
      <c r="BJ6" s="286"/>
      <c r="BK6" s="220">
        <v>100</v>
      </c>
      <c r="BL6" s="355"/>
      <c r="BM6" s="220">
        <f t="shared" ref="BM6:BM16" si="15">Q6*23/100</f>
        <v>0</v>
      </c>
      <c r="BN6" s="286"/>
      <c r="BO6" s="220">
        <f t="shared" ref="BO6:BO16" si="16">Q6*11/100</f>
        <v>0</v>
      </c>
      <c r="BP6" s="286"/>
    </row>
    <row r="7" spans="1:68" s="78" customFormat="1" ht="45" customHeight="1">
      <c r="A7" s="213">
        <v>3</v>
      </c>
      <c r="B7" s="213"/>
      <c r="C7" s="80"/>
      <c r="D7" s="208"/>
      <c r="E7" s="208"/>
      <c r="F7" s="216"/>
      <c r="G7" s="216"/>
      <c r="H7" s="216"/>
      <c r="I7" s="216"/>
      <c r="J7" s="216"/>
      <c r="K7" s="79"/>
      <c r="L7" s="208"/>
      <c r="M7" s="266"/>
      <c r="N7" s="266"/>
      <c r="O7" s="266"/>
      <c r="P7" s="266"/>
      <c r="Q7" s="266"/>
      <c r="R7" s="217">
        <f t="shared" si="0"/>
        <v>0</v>
      </c>
      <c r="S7" s="224"/>
      <c r="T7" s="217">
        <f t="shared" si="1"/>
        <v>0</v>
      </c>
      <c r="U7" s="224"/>
      <c r="V7" s="217">
        <f t="shared" si="2"/>
        <v>0</v>
      </c>
      <c r="W7" s="224"/>
      <c r="X7" s="217">
        <f t="shared" si="3"/>
        <v>0</v>
      </c>
      <c r="Y7" s="224"/>
      <c r="Z7" s="217">
        <f t="shared" si="4"/>
        <v>0</v>
      </c>
      <c r="AA7" s="224"/>
      <c r="AB7" s="217">
        <f t="shared" si="5"/>
        <v>0</v>
      </c>
      <c r="AC7" s="224"/>
      <c r="AD7" s="218">
        <f t="shared" si="6"/>
        <v>0</v>
      </c>
      <c r="AE7" s="224"/>
      <c r="AF7" s="272">
        <f t="shared" si="7"/>
        <v>0</v>
      </c>
      <c r="AG7" s="224"/>
      <c r="AH7" s="220">
        <f t="shared" si="8"/>
        <v>0</v>
      </c>
      <c r="AI7" s="224"/>
      <c r="AJ7" s="220">
        <f t="shared" ref="AJ7:AJ15" si="17">P7*60/100/4</f>
        <v>0</v>
      </c>
      <c r="AK7" s="284"/>
      <c r="AL7" s="218">
        <f t="shared" si="9"/>
        <v>0</v>
      </c>
      <c r="AM7" s="224"/>
      <c r="AN7" s="218"/>
      <c r="AO7" s="219"/>
      <c r="AP7" s="218"/>
      <c r="AQ7" s="220"/>
      <c r="AR7" s="219"/>
      <c r="AS7" s="218"/>
      <c r="AT7" s="220"/>
      <c r="AU7" s="219"/>
      <c r="AV7" s="218"/>
      <c r="AW7" s="220"/>
      <c r="AX7" s="221"/>
      <c r="AY7" s="220">
        <f t="shared" si="10"/>
        <v>0</v>
      </c>
      <c r="AZ7" s="286"/>
      <c r="BA7" s="220">
        <f t="shared" si="11"/>
        <v>0</v>
      </c>
      <c r="BB7" s="287"/>
      <c r="BC7" s="220">
        <f t="shared" si="12"/>
        <v>0</v>
      </c>
      <c r="BD7" s="287"/>
      <c r="BE7" s="220">
        <f t="shared" si="13"/>
        <v>0</v>
      </c>
      <c r="BF7" s="287"/>
      <c r="BG7" s="220">
        <f t="shared" si="14"/>
        <v>0</v>
      </c>
      <c r="BH7" s="286"/>
      <c r="BI7" s="220">
        <v>100</v>
      </c>
      <c r="BJ7" s="286"/>
      <c r="BK7" s="220">
        <v>100</v>
      </c>
      <c r="BL7" s="355"/>
      <c r="BM7" s="220">
        <f t="shared" si="15"/>
        <v>0</v>
      </c>
      <c r="BN7" s="286"/>
      <c r="BO7" s="220">
        <f t="shared" si="16"/>
        <v>0</v>
      </c>
      <c r="BP7" s="286"/>
    </row>
    <row r="8" spans="1:68" s="78" customFormat="1" ht="45" customHeight="1">
      <c r="A8" s="213">
        <v>4</v>
      </c>
      <c r="B8" s="213"/>
      <c r="C8" s="80"/>
      <c r="D8" s="208"/>
      <c r="E8" s="208"/>
      <c r="F8" s="216"/>
      <c r="G8" s="216"/>
      <c r="H8" s="216"/>
      <c r="I8" s="216"/>
      <c r="J8" s="216"/>
      <c r="K8" s="79"/>
      <c r="L8" s="208"/>
      <c r="M8" s="266"/>
      <c r="N8" s="266"/>
      <c r="O8" s="266"/>
      <c r="P8" s="266"/>
      <c r="Q8" s="266"/>
      <c r="R8" s="217">
        <f t="shared" si="0"/>
        <v>0</v>
      </c>
      <c r="S8" s="224"/>
      <c r="T8" s="217">
        <f t="shared" si="1"/>
        <v>0</v>
      </c>
      <c r="U8" s="224"/>
      <c r="V8" s="217">
        <f t="shared" si="2"/>
        <v>0</v>
      </c>
      <c r="W8" s="224"/>
      <c r="X8" s="217">
        <f t="shared" si="3"/>
        <v>0</v>
      </c>
      <c r="Y8" s="224"/>
      <c r="Z8" s="217">
        <f t="shared" si="4"/>
        <v>0</v>
      </c>
      <c r="AA8" s="224"/>
      <c r="AB8" s="217">
        <f t="shared" si="5"/>
        <v>0</v>
      </c>
      <c r="AC8" s="224"/>
      <c r="AD8" s="218">
        <f t="shared" si="6"/>
        <v>0</v>
      </c>
      <c r="AE8" s="224"/>
      <c r="AF8" s="272">
        <f t="shared" si="7"/>
        <v>0</v>
      </c>
      <c r="AG8" s="224"/>
      <c r="AH8" s="220">
        <f t="shared" si="8"/>
        <v>0</v>
      </c>
      <c r="AI8" s="224"/>
      <c r="AJ8" s="220">
        <f t="shared" si="17"/>
        <v>0</v>
      </c>
      <c r="AK8" s="284"/>
      <c r="AL8" s="218">
        <f t="shared" si="9"/>
        <v>0</v>
      </c>
      <c r="AM8" s="224"/>
      <c r="AN8" s="218"/>
      <c r="AO8" s="219"/>
      <c r="AP8" s="218"/>
      <c r="AQ8" s="220"/>
      <c r="AR8" s="219"/>
      <c r="AS8" s="218"/>
      <c r="AT8" s="220"/>
      <c r="AU8" s="219"/>
      <c r="AV8" s="218"/>
      <c r="AW8" s="220"/>
      <c r="AX8" s="221"/>
      <c r="AY8" s="220">
        <f t="shared" si="10"/>
        <v>0</v>
      </c>
      <c r="AZ8" s="286"/>
      <c r="BA8" s="220">
        <f t="shared" si="11"/>
        <v>0</v>
      </c>
      <c r="BB8" s="287"/>
      <c r="BC8" s="220">
        <f t="shared" si="12"/>
        <v>0</v>
      </c>
      <c r="BD8" s="287"/>
      <c r="BE8" s="220">
        <f t="shared" si="13"/>
        <v>0</v>
      </c>
      <c r="BF8" s="287"/>
      <c r="BG8" s="220">
        <f t="shared" si="14"/>
        <v>0</v>
      </c>
      <c r="BH8" s="286"/>
      <c r="BI8" s="220">
        <v>100</v>
      </c>
      <c r="BJ8" s="286"/>
      <c r="BK8" s="220">
        <v>100</v>
      </c>
      <c r="BL8" s="355"/>
      <c r="BM8" s="220">
        <f t="shared" si="15"/>
        <v>0</v>
      </c>
      <c r="BN8" s="286"/>
      <c r="BO8" s="220">
        <f t="shared" si="16"/>
        <v>0</v>
      </c>
      <c r="BP8" s="286"/>
    </row>
    <row r="9" spans="1:68" s="78" customFormat="1" ht="45" customHeight="1">
      <c r="A9" s="213">
        <v>5</v>
      </c>
      <c r="B9" s="213"/>
      <c r="C9" s="80"/>
      <c r="D9" s="208"/>
      <c r="E9" s="208"/>
      <c r="F9" s="216"/>
      <c r="G9" s="216"/>
      <c r="H9" s="216"/>
      <c r="I9" s="216"/>
      <c r="J9" s="216"/>
      <c r="K9" s="79"/>
      <c r="L9" s="208"/>
      <c r="M9" s="266"/>
      <c r="N9" s="266"/>
      <c r="O9" s="266"/>
      <c r="P9" s="266"/>
      <c r="Q9" s="266"/>
      <c r="R9" s="217">
        <f t="shared" si="0"/>
        <v>0</v>
      </c>
      <c r="S9" s="224"/>
      <c r="T9" s="217">
        <f t="shared" si="1"/>
        <v>0</v>
      </c>
      <c r="U9" s="224"/>
      <c r="V9" s="217">
        <f t="shared" si="2"/>
        <v>0</v>
      </c>
      <c r="W9" s="224"/>
      <c r="X9" s="217">
        <f t="shared" si="3"/>
        <v>0</v>
      </c>
      <c r="Y9" s="224"/>
      <c r="Z9" s="217">
        <f t="shared" si="4"/>
        <v>0</v>
      </c>
      <c r="AA9" s="224"/>
      <c r="AB9" s="217">
        <f t="shared" si="5"/>
        <v>0</v>
      </c>
      <c r="AC9" s="224"/>
      <c r="AD9" s="218">
        <f t="shared" si="6"/>
        <v>0</v>
      </c>
      <c r="AE9" s="224"/>
      <c r="AF9" s="272">
        <f t="shared" si="7"/>
        <v>0</v>
      </c>
      <c r="AG9" s="224"/>
      <c r="AH9" s="220">
        <f t="shared" si="8"/>
        <v>0</v>
      </c>
      <c r="AI9" s="224"/>
      <c r="AJ9" s="220">
        <f t="shared" si="17"/>
        <v>0</v>
      </c>
      <c r="AK9" s="284"/>
      <c r="AL9" s="218">
        <f t="shared" si="9"/>
        <v>0</v>
      </c>
      <c r="AM9" s="224"/>
      <c r="AN9" s="218"/>
      <c r="AO9" s="219"/>
      <c r="AP9" s="218"/>
      <c r="AQ9" s="220"/>
      <c r="AR9" s="219"/>
      <c r="AS9" s="218"/>
      <c r="AT9" s="220"/>
      <c r="AU9" s="219"/>
      <c r="AV9" s="218"/>
      <c r="AW9" s="220"/>
      <c r="AX9" s="221"/>
      <c r="AY9" s="220">
        <f t="shared" si="10"/>
        <v>0</v>
      </c>
      <c r="AZ9" s="286"/>
      <c r="BA9" s="220">
        <f t="shared" si="11"/>
        <v>0</v>
      </c>
      <c r="BB9" s="287"/>
      <c r="BC9" s="220">
        <f t="shared" si="12"/>
        <v>0</v>
      </c>
      <c r="BD9" s="287"/>
      <c r="BE9" s="220">
        <f t="shared" si="13"/>
        <v>0</v>
      </c>
      <c r="BF9" s="287"/>
      <c r="BG9" s="220">
        <f t="shared" si="14"/>
        <v>0</v>
      </c>
      <c r="BH9" s="286"/>
      <c r="BI9" s="220">
        <v>100</v>
      </c>
      <c r="BJ9" s="286"/>
      <c r="BK9" s="220">
        <v>100</v>
      </c>
      <c r="BL9" s="355"/>
      <c r="BM9" s="220">
        <f t="shared" si="15"/>
        <v>0</v>
      </c>
      <c r="BN9" s="286"/>
      <c r="BO9" s="220">
        <f t="shared" si="16"/>
        <v>0</v>
      </c>
      <c r="BP9" s="286"/>
    </row>
    <row r="10" spans="1:68" s="78" customFormat="1" ht="45" customHeight="1">
      <c r="A10" s="213">
        <v>6</v>
      </c>
      <c r="B10" s="213"/>
      <c r="C10" s="80"/>
      <c r="D10" s="208"/>
      <c r="E10" s="208"/>
      <c r="F10" s="216"/>
      <c r="G10" s="216"/>
      <c r="H10" s="216"/>
      <c r="I10" s="216"/>
      <c r="J10" s="216"/>
      <c r="K10" s="79"/>
      <c r="L10" s="208"/>
      <c r="M10" s="266"/>
      <c r="N10" s="266"/>
      <c r="O10" s="266"/>
      <c r="P10" s="266"/>
      <c r="Q10" s="266"/>
      <c r="R10" s="217">
        <f t="shared" si="0"/>
        <v>0</v>
      </c>
      <c r="S10" s="224"/>
      <c r="T10" s="217">
        <f t="shared" si="1"/>
        <v>0</v>
      </c>
      <c r="U10" s="224"/>
      <c r="V10" s="217">
        <f t="shared" si="2"/>
        <v>0</v>
      </c>
      <c r="W10" s="224"/>
      <c r="X10" s="217">
        <f t="shared" si="3"/>
        <v>0</v>
      </c>
      <c r="Y10" s="224"/>
      <c r="Z10" s="217">
        <f t="shared" si="4"/>
        <v>0</v>
      </c>
      <c r="AA10" s="224"/>
      <c r="AB10" s="217">
        <f t="shared" si="5"/>
        <v>0</v>
      </c>
      <c r="AC10" s="224"/>
      <c r="AD10" s="218">
        <f t="shared" si="6"/>
        <v>0</v>
      </c>
      <c r="AE10" s="224"/>
      <c r="AF10" s="272">
        <f t="shared" si="7"/>
        <v>0</v>
      </c>
      <c r="AG10" s="224"/>
      <c r="AH10" s="220">
        <f t="shared" si="8"/>
        <v>0</v>
      </c>
      <c r="AI10" s="224"/>
      <c r="AJ10" s="220">
        <f t="shared" si="17"/>
        <v>0</v>
      </c>
      <c r="AK10" s="284"/>
      <c r="AL10" s="218">
        <f t="shared" si="9"/>
        <v>0</v>
      </c>
      <c r="AM10" s="224"/>
      <c r="AN10" s="218"/>
      <c r="AO10" s="219"/>
      <c r="AP10" s="218"/>
      <c r="AQ10" s="220"/>
      <c r="AR10" s="219"/>
      <c r="AS10" s="218"/>
      <c r="AT10" s="220"/>
      <c r="AU10" s="219"/>
      <c r="AV10" s="218"/>
      <c r="AW10" s="220"/>
      <c r="AX10" s="221"/>
      <c r="AY10" s="220">
        <f t="shared" si="10"/>
        <v>0</v>
      </c>
      <c r="AZ10" s="286"/>
      <c r="BA10" s="220">
        <f t="shared" si="11"/>
        <v>0</v>
      </c>
      <c r="BB10" s="287"/>
      <c r="BC10" s="220">
        <f t="shared" si="12"/>
        <v>0</v>
      </c>
      <c r="BD10" s="287"/>
      <c r="BE10" s="220">
        <f t="shared" si="13"/>
        <v>0</v>
      </c>
      <c r="BF10" s="287"/>
      <c r="BG10" s="220">
        <f t="shared" si="14"/>
        <v>0</v>
      </c>
      <c r="BH10" s="286"/>
      <c r="BI10" s="220">
        <v>100</v>
      </c>
      <c r="BJ10" s="286"/>
      <c r="BK10" s="220">
        <v>100</v>
      </c>
      <c r="BL10" s="355"/>
      <c r="BM10" s="220">
        <f t="shared" si="15"/>
        <v>0</v>
      </c>
      <c r="BN10" s="286"/>
      <c r="BO10" s="220">
        <f t="shared" si="16"/>
        <v>0</v>
      </c>
      <c r="BP10" s="286"/>
    </row>
    <row r="11" spans="1:68" s="78" customFormat="1" ht="45" customHeight="1">
      <c r="A11" s="213">
        <v>7</v>
      </c>
      <c r="B11" s="213"/>
      <c r="C11" s="80"/>
      <c r="D11" s="208"/>
      <c r="E11" s="208"/>
      <c r="F11" s="216"/>
      <c r="G11" s="216"/>
      <c r="H11" s="216"/>
      <c r="I11" s="216"/>
      <c r="J11" s="216"/>
      <c r="K11" s="79"/>
      <c r="L11" s="222"/>
      <c r="M11" s="267"/>
      <c r="N11" s="267"/>
      <c r="O11" s="267"/>
      <c r="P11" s="267"/>
      <c r="Q11" s="267"/>
      <c r="R11" s="217">
        <f t="shared" si="0"/>
        <v>0</v>
      </c>
      <c r="S11" s="224"/>
      <c r="T11" s="217">
        <f t="shared" si="1"/>
        <v>0</v>
      </c>
      <c r="U11" s="224"/>
      <c r="V11" s="217">
        <f t="shared" si="2"/>
        <v>0</v>
      </c>
      <c r="W11" s="224"/>
      <c r="X11" s="217">
        <f t="shared" si="3"/>
        <v>0</v>
      </c>
      <c r="Y11" s="224"/>
      <c r="Z11" s="217">
        <f t="shared" si="4"/>
        <v>0</v>
      </c>
      <c r="AA11" s="224"/>
      <c r="AB11" s="217">
        <f t="shared" si="5"/>
        <v>0</v>
      </c>
      <c r="AC11" s="224"/>
      <c r="AD11" s="218">
        <f t="shared" si="6"/>
        <v>0</v>
      </c>
      <c r="AE11" s="224"/>
      <c r="AF11" s="272">
        <f t="shared" si="7"/>
        <v>0</v>
      </c>
      <c r="AG11" s="224"/>
      <c r="AH11" s="220">
        <f t="shared" si="8"/>
        <v>0</v>
      </c>
      <c r="AI11" s="224"/>
      <c r="AJ11" s="220">
        <f t="shared" si="17"/>
        <v>0</v>
      </c>
      <c r="AK11" s="284"/>
      <c r="AL11" s="218">
        <f t="shared" si="9"/>
        <v>0</v>
      </c>
      <c r="AM11" s="224"/>
      <c r="AN11" s="218"/>
      <c r="AO11" s="219"/>
      <c r="AP11" s="218"/>
      <c r="AQ11" s="220"/>
      <c r="AR11" s="219"/>
      <c r="AS11" s="218"/>
      <c r="AT11" s="220"/>
      <c r="AU11" s="219"/>
      <c r="AV11" s="218"/>
      <c r="AW11" s="220"/>
      <c r="AX11" s="221"/>
      <c r="AY11" s="220">
        <f t="shared" si="10"/>
        <v>0</v>
      </c>
      <c r="AZ11" s="286"/>
      <c r="BA11" s="220">
        <f t="shared" si="11"/>
        <v>0</v>
      </c>
      <c r="BB11" s="287"/>
      <c r="BC11" s="220">
        <f t="shared" si="12"/>
        <v>0</v>
      </c>
      <c r="BD11" s="287"/>
      <c r="BE11" s="220">
        <f t="shared" si="13"/>
        <v>0</v>
      </c>
      <c r="BF11" s="287"/>
      <c r="BG11" s="220">
        <f t="shared" si="14"/>
        <v>0</v>
      </c>
      <c r="BH11" s="286"/>
      <c r="BI11" s="220">
        <v>100</v>
      </c>
      <c r="BJ11" s="286"/>
      <c r="BK11" s="220">
        <v>100</v>
      </c>
      <c r="BL11" s="355"/>
      <c r="BM11" s="220">
        <f t="shared" si="15"/>
        <v>0</v>
      </c>
      <c r="BN11" s="286"/>
      <c r="BO11" s="220">
        <f t="shared" si="16"/>
        <v>0</v>
      </c>
      <c r="BP11" s="286"/>
    </row>
    <row r="12" spans="1:68" s="78" customFormat="1" ht="45" customHeight="1">
      <c r="A12" s="213">
        <v>8</v>
      </c>
      <c r="B12" s="213"/>
      <c r="C12" s="80"/>
      <c r="D12" s="208"/>
      <c r="E12" s="208"/>
      <c r="F12" s="216"/>
      <c r="G12" s="216"/>
      <c r="H12" s="216"/>
      <c r="I12" s="216"/>
      <c r="J12" s="216"/>
      <c r="K12" s="79"/>
      <c r="L12" s="208"/>
      <c r="M12" s="266"/>
      <c r="N12" s="266"/>
      <c r="O12" s="266"/>
      <c r="P12" s="266"/>
      <c r="Q12" s="266"/>
      <c r="R12" s="217">
        <f t="shared" si="0"/>
        <v>0</v>
      </c>
      <c r="S12" s="224"/>
      <c r="T12" s="217">
        <f t="shared" si="1"/>
        <v>0</v>
      </c>
      <c r="U12" s="224"/>
      <c r="V12" s="217">
        <f t="shared" si="2"/>
        <v>0</v>
      </c>
      <c r="W12" s="224"/>
      <c r="X12" s="217">
        <f t="shared" si="3"/>
        <v>0</v>
      </c>
      <c r="Y12" s="224"/>
      <c r="Z12" s="217">
        <f t="shared" si="4"/>
        <v>0</v>
      </c>
      <c r="AA12" s="224"/>
      <c r="AB12" s="217">
        <f t="shared" si="5"/>
        <v>0</v>
      </c>
      <c r="AC12" s="224"/>
      <c r="AD12" s="218">
        <f t="shared" si="6"/>
        <v>0</v>
      </c>
      <c r="AE12" s="224"/>
      <c r="AF12" s="272">
        <f t="shared" si="7"/>
        <v>0</v>
      </c>
      <c r="AG12" s="224"/>
      <c r="AH12" s="220">
        <f t="shared" si="8"/>
        <v>0</v>
      </c>
      <c r="AI12" s="224"/>
      <c r="AJ12" s="220">
        <f t="shared" si="17"/>
        <v>0</v>
      </c>
      <c r="AK12" s="284"/>
      <c r="AL12" s="218">
        <f t="shared" si="9"/>
        <v>0</v>
      </c>
      <c r="AM12" s="224"/>
      <c r="AN12" s="218"/>
      <c r="AO12" s="219"/>
      <c r="AP12" s="218"/>
      <c r="AQ12" s="220"/>
      <c r="AR12" s="219"/>
      <c r="AS12" s="218"/>
      <c r="AT12" s="220"/>
      <c r="AU12" s="219"/>
      <c r="AV12" s="218"/>
      <c r="AW12" s="220"/>
      <c r="AX12" s="221"/>
      <c r="AY12" s="220">
        <f t="shared" si="10"/>
        <v>0</v>
      </c>
      <c r="AZ12" s="286"/>
      <c r="BA12" s="220">
        <f t="shared" si="11"/>
        <v>0</v>
      </c>
      <c r="BB12" s="287"/>
      <c r="BC12" s="220">
        <f t="shared" si="12"/>
        <v>0</v>
      </c>
      <c r="BD12" s="287"/>
      <c r="BE12" s="220">
        <f t="shared" si="13"/>
        <v>0</v>
      </c>
      <c r="BF12" s="287"/>
      <c r="BG12" s="220">
        <f t="shared" si="14"/>
        <v>0</v>
      </c>
      <c r="BH12" s="286"/>
      <c r="BI12" s="220">
        <v>100</v>
      </c>
      <c r="BJ12" s="286"/>
      <c r="BK12" s="220">
        <v>100</v>
      </c>
      <c r="BL12" s="355"/>
      <c r="BM12" s="220">
        <f t="shared" si="15"/>
        <v>0</v>
      </c>
      <c r="BN12" s="286"/>
      <c r="BO12" s="220">
        <f t="shared" si="16"/>
        <v>0</v>
      </c>
      <c r="BP12" s="286"/>
    </row>
    <row r="13" spans="1:68" s="81" customFormat="1" ht="45" customHeight="1">
      <c r="A13" s="214">
        <v>9</v>
      </c>
      <c r="B13" s="214"/>
      <c r="C13" s="82"/>
      <c r="D13" s="209"/>
      <c r="E13" s="209"/>
      <c r="F13" s="83"/>
      <c r="G13" s="83"/>
      <c r="H13" s="83"/>
      <c r="I13" s="83"/>
      <c r="J13" s="83"/>
      <c r="K13" s="84"/>
      <c r="L13" s="210"/>
      <c r="M13" s="268"/>
      <c r="N13" s="268"/>
      <c r="O13" s="268"/>
      <c r="P13" s="268"/>
      <c r="Q13" s="268"/>
      <c r="R13" s="217">
        <f t="shared" si="0"/>
        <v>0</v>
      </c>
      <c r="S13" s="224"/>
      <c r="T13" s="217">
        <f t="shared" si="1"/>
        <v>0</v>
      </c>
      <c r="U13" s="228"/>
      <c r="V13" s="217">
        <f t="shared" si="2"/>
        <v>0</v>
      </c>
      <c r="W13" s="228"/>
      <c r="X13" s="217">
        <f t="shared" si="3"/>
        <v>0</v>
      </c>
      <c r="Y13" s="228"/>
      <c r="Z13" s="217">
        <f t="shared" si="4"/>
        <v>0</v>
      </c>
      <c r="AA13" s="228"/>
      <c r="AB13" s="217">
        <f t="shared" si="5"/>
        <v>0</v>
      </c>
      <c r="AC13" s="228"/>
      <c r="AD13" s="218">
        <f t="shared" si="6"/>
        <v>0</v>
      </c>
      <c r="AE13" s="228"/>
      <c r="AF13" s="272">
        <f t="shared" si="7"/>
        <v>0</v>
      </c>
      <c r="AG13" s="224"/>
      <c r="AH13" s="220">
        <f t="shared" si="8"/>
        <v>0</v>
      </c>
      <c r="AI13" s="224"/>
      <c r="AJ13" s="220">
        <f t="shared" si="17"/>
        <v>0</v>
      </c>
      <c r="AK13" s="284"/>
      <c r="AL13" s="218">
        <f t="shared" si="9"/>
        <v>0</v>
      </c>
      <c r="AM13" s="224"/>
      <c r="AN13" s="214"/>
      <c r="AO13" s="214"/>
      <c r="AP13" s="214"/>
      <c r="AQ13" s="220"/>
      <c r="AR13" s="219"/>
      <c r="AS13" s="214"/>
      <c r="AT13" s="220"/>
      <c r="AU13" s="219"/>
      <c r="AV13" s="214"/>
      <c r="AW13" s="220"/>
      <c r="AX13" s="221"/>
      <c r="AY13" s="220">
        <f t="shared" si="10"/>
        <v>0</v>
      </c>
      <c r="AZ13" s="286"/>
      <c r="BA13" s="220">
        <f t="shared" si="11"/>
        <v>0</v>
      </c>
      <c r="BB13" s="287"/>
      <c r="BC13" s="220">
        <f t="shared" si="12"/>
        <v>0</v>
      </c>
      <c r="BD13" s="287"/>
      <c r="BE13" s="220">
        <f t="shared" si="13"/>
        <v>0</v>
      </c>
      <c r="BF13" s="287"/>
      <c r="BG13" s="220">
        <f t="shared" si="14"/>
        <v>0</v>
      </c>
      <c r="BH13" s="286"/>
      <c r="BI13" s="220">
        <v>100</v>
      </c>
      <c r="BJ13" s="286"/>
      <c r="BK13" s="220">
        <v>100</v>
      </c>
      <c r="BL13" s="355"/>
      <c r="BM13" s="220">
        <f t="shared" si="15"/>
        <v>0</v>
      </c>
      <c r="BN13" s="286"/>
      <c r="BO13" s="220">
        <f t="shared" si="16"/>
        <v>0</v>
      </c>
      <c r="BP13" s="286"/>
    </row>
    <row r="14" spans="1:68" s="81" customFormat="1" ht="45" customHeight="1">
      <c r="A14" s="214">
        <v>10</v>
      </c>
      <c r="B14" s="214"/>
      <c r="C14" s="82"/>
      <c r="D14" s="209"/>
      <c r="E14" s="209"/>
      <c r="F14" s="83"/>
      <c r="G14" s="83"/>
      <c r="H14" s="83"/>
      <c r="I14" s="83"/>
      <c r="J14" s="83"/>
      <c r="K14" s="84"/>
      <c r="L14" s="210"/>
      <c r="M14" s="268"/>
      <c r="N14" s="268"/>
      <c r="O14" s="268"/>
      <c r="P14" s="268"/>
      <c r="Q14" s="268"/>
      <c r="R14" s="217">
        <f t="shared" si="0"/>
        <v>0</v>
      </c>
      <c r="S14" s="224"/>
      <c r="T14" s="217">
        <f t="shared" si="1"/>
        <v>0</v>
      </c>
      <c r="U14" s="228"/>
      <c r="V14" s="217">
        <f t="shared" si="2"/>
        <v>0</v>
      </c>
      <c r="W14" s="228"/>
      <c r="X14" s="217">
        <f t="shared" si="3"/>
        <v>0</v>
      </c>
      <c r="Y14" s="228"/>
      <c r="Z14" s="217">
        <f t="shared" si="4"/>
        <v>0</v>
      </c>
      <c r="AA14" s="228"/>
      <c r="AB14" s="217">
        <f t="shared" si="5"/>
        <v>0</v>
      </c>
      <c r="AC14" s="228"/>
      <c r="AD14" s="218">
        <f t="shared" si="6"/>
        <v>0</v>
      </c>
      <c r="AE14" s="228"/>
      <c r="AF14" s="272">
        <f t="shared" si="7"/>
        <v>0</v>
      </c>
      <c r="AG14" s="224"/>
      <c r="AH14" s="220">
        <f t="shared" si="8"/>
        <v>0</v>
      </c>
      <c r="AI14" s="224"/>
      <c r="AJ14" s="220">
        <f t="shared" si="17"/>
        <v>0</v>
      </c>
      <c r="AK14" s="284"/>
      <c r="AL14" s="218">
        <f t="shared" si="9"/>
        <v>0</v>
      </c>
      <c r="AM14" s="224"/>
      <c r="AN14" s="214"/>
      <c r="AO14" s="214"/>
      <c r="AP14" s="214"/>
      <c r="AQ14" s="220"/>
      <c r="AR14" s="219"/>
      <c r="AS14" s="214"/>
      <c r="AT14" s="220"/>
      <c r="AU14" s="219"/>
      <c r="AV14" s="214"/>
      <c r="AW14" s="220"/>
      <c r="AX14" s="221"/>
      <c r="AY14" s="220">
        <f t="shared" si="10"/>
        <v>0</v>
      </c>
      <c r="AZ14" s="286"/>
      <c r="BA14" s="220">
        <f t="shared" si="11"/>
        <v>0</v>
      </c>
      <c r="BB14" s="287"/>
      <c r="BC14" s="220">
        <f t="shared" si="12"/>
        <v>0</v>
      </c>
      <c r="BD14" s="287"/>
      <c r="BE14" s="220">
        <f t="shared" si="13"/>
        <v>0</v>
      </c>
      <c r="BF14" s="287"/>
      <c r="BG14" s="220">
        <f t="shared" si="14"/>
        <v>0</v>
      </c>
      <c r="BH14" s="286"/>
      <c r="BI14" s="220">
        <v>100</v>
      </c>
      <c r="BJ14" s="286"/>
      <c r="BK14" s="220">
        <v>100</v>
      </c>
      <c r="BL14" s="355"/>
      <c r="BM14" s="220">
        <f t="shared" si="15"/>
        <v>0</v>
      </c>
      <c r="BN14" s="286"/>
      <c r="BO14" s="220">
        <f t="shared" si="16"/>
        <v>0</v>
      </c>
      <c r="BP14" s="286"/>
    </row>
    <row r="15" spans="1:68" s="81" customFormat="1" ht="45" customHeight="1">
      <c r="A15" s="214">
        <v>11</v>
      </c>
      <c r="B15" s="214"/>
      <c r="C15" s="82"/>
      <c r="D15" s="209"/>
      <c r="E15" s="209"/>
      <c r="F15" s="83"/>
      <c r="G15" s="83"/>
      <c r="H15" s="83"/>
      <c r="I15" s="83"/>
      <c r="J15" s="83"/>
      <c r="K15" s="84"/>
      <c r="L15" s="210"/>
      <c r="M15" s="268"/>
      <c r="N15" s="268"/>
      <c r="O15" s="268"/>
      <c r="P15" s="268"/>
      <c r="Q15" s="268"/>
      <c r="R15" s="217">
        <f t="shared" si="0"/>
        <v>0</v>
      </c>
      <c r="S15" s="224"/>
      <c r="T15" s="217">
        <f t="shared" si="1"/>
        <v>0</v>
      </c>
      <c r="U15" s="228"/>
      <c r="V15" s="217">
        <f t="shared" si="2"/>
        <v>0</v>
      </c>
      <c r="W15" s="228"/>
      <c r="X15" s="217">
        <f t="shared" si="3"/>
        <v>0</v>
      </c>
      <c r="Y15" s="228"/>
      <c r="Z15" s="217">
        <f t="shared" si="4"/>
        <v>0</v>
      </c>
      <c r="AA15" s="228"/>
      <c r="AB15" s="217">
        <f t="shared" si="5"/>
        <v>0</v>
      </c>
      <c r="AC15" s="228"/>
      <c r="AD15" s="218">
        <f t="shared" si="6"/>
        <v>0</v>
      </c>
      <c r="AE15" s="228"/>
      <c r="AF15" s="272">
        <f t="shared" si="7"/>
        <v>0</v>
      </c>
      <c r="AG15" s="224"/>
      <c r="AH15" s="220">
        <f t="shared" si="8"/>
        <v>0</v>
      </c>
      <c r="AI15" s="224"/>
      <c r="AJ15" s="220">
        <f t="shared" si="17"/>
        <v>0</v>
      </c>
      <c r="AK15" s="284"/>
      <c r="AL15" s="218">
        <f t="shared" si="9"/>
        <v>0</v>
      </c>
      <c r="AM15" s="224"/>
      <c r="AN15" s="214"/>
      <c r="AO15" s="214"/>
      <c r="AP15" s="214"/>
      <c r="AQ15" s="220"/>
      <c r="AR15" s="219"/>
      <c r="AS15" s="214"/>
      <c r="AT15" s="220"/>
      <c r="AU15" s="219"/>
      <c r="AV15" s="214"/>
      <c r="AW15" s="220"/>
      <c r="AX15" s="221"/>
      <c r="AY15" s="220">
        <f t="shared" si="10"/>
        <v>0</v>
      </c>
      <c r="AZ15" s="286"/>
      <c r="BA15" s="220">
        <f t="shared" si="11"/>
        <v>0</v>
      </c>
      <c r="BB15" s="287"/>
      <c r="BC15" s="220">
        <f t="shared" si="12"/>
        <v>0</v>
      </c>
      <c r="BD15" s="287"/>
      <c r="BE15" s="220">
        <f t="shared" si="13"/>
        <v>0</v>
      </c>
      <c r="BF15" s="287"/>
      <c r="BG15" s="220">
        <f t="shared" si="14"/>
        <v>0</v>
      </c>
      <c r="BH15" s="286"/>
      <c r="BI15" s="220">
        <v>100</v>
      </c>
      <c r="BJ15" s="286"/>
      <c r="BK15" s="220">
        <v>100</v>
      </c>
      <c r="BL15" s="355"/>
      <c r="BM15" s="220">
        <f t="shared" si="15"/>
        <v>0</v>
      </c>
      <c r="BN15" s="286"/>
      <c r="BO15" s="220">
        <f t="shared" si="16"/>
        <v>0</v>
      </c>
      <c r="BP15" s="286"/>
    </row>
    <row r="16" spans="1:68" s="81" customFormat="1" ht="45" customHeight="1">
      <c r="A16" s="214">
        <v>12</v>
      </c>
      <c r="B16" s="214"/>
      <c r="C16" s="223"/>
      <c r="D16" s="210"/>
      <c r="E16" s="210"/>
      <c r="F16" s="85"/>
      <c r="G16" s="85"/>
      <c r="H16" s="85"/>
      <c r="I16" s="85"/>
      <c r="J16" s="85"/>
      <c r="K16" s="86"/>
      <c r="L16" s="210"/>
      <c r="M16" s="268"/>
      <c r="N16" s="268"/>
      <c r="O16" s="268"/>
      <c r="P16" s="268"/>
      <c r="Q16" s="268"/>
      <c r="R16" s="217">
        <f t="shared" si="0"/>
        <v>0</v>
      </c>
      <c r="S16" s="224"/>
      <c r="T16" s="217">
        <f t="shared" si="1"/>
        <v>0</v>
      </c>
      <c r="U16" s="228"/>
      <c r="V16" s="217">
        <f t="shared" si="2"/>
        <v>0</v>
      </c>
      <c r="W16" s="228"/>
      <c r="X16" s="217">
        <f t="shared" si="3"/>
        <v>0</v>
      </c>
      <c r="Y16" s="228"/>
      <c r="Z16" s="217">
        <f t="shared" si="4"/>
        <v>0</v>
      </c>
      <c r="AA16" s="228"/>
      <c r="AB16" s="217">
        <f t="shared" si="5"/>
        <v>0</v>
      </c>
      <c r="AC16" s="228"/>
      <c r="AD16" s="218">
        <f t="shared" si="6"/>
        <v>0</v>
      </c>
      <c r="AE16" s="228"/>
      <c r="AF16" s="272">
        <f t="shared" si="7"/>
        <v>0</v>
      </c>
      <c r="AG16" s="224"/>
      <c r="AH16" s="220">
        <f t="shared" si="8"/>
        <v>0</v>
      </c>
      <c r="AI16" s="224"/>
      <c r="AJ16" s="220">
        <f>P16*60/100/4</f>
        <v>0</v>
      </c>
      <c r="AK16" s="284"/>
      <c r="AL16" s="218">
        <f t="shared" si="9"/>
        <v>0</v>
      </c>
      <c r="AM16" s="224"/>
      <c r="AN16" s="214"/>
      <c r="AO16" s="214"/>
      <c r="AP16" s="214"/>
      <c r="AQ16" s="220"/>
      <c r="AR16" s="219"/>
      <c r="AS16" s="214"/>
      <c r="AT16" s="220"/>
      <c r="AU16" s="219"/>
      <c r="AV16" s="214"/>
      <c r="AW16" s="220"/>
      <c r="AX16" s="221"/>
      <c r="AY16" s="220">
        <f t="shared" si="10"/>
        <v>0</v>
      </c>
      <c r="AZ16" s="286"/>
      <c r="BA16" s="220">
        <f t="shared" si="11"/>
        <v>0</v>
      </c>
      <c r="BB16" s="287"/>
      <c r="BC16" s="220">
        <f t="shared" si="12"/>
        <v>0</v>
      </c>
      <c r="BD16" s="287"/>
      <c r="BE16" s="220">
        <f t="shared" si="13"/>
        <v>0</v>
      </c>
      <c r="BF16" s="287"/>
      <c r="BG16" s="220">
        <f t="shared" si="14"/>
        <v>0</v>
      </c>
      <c r="BH16" s="286"/>
      <c r="BI16" s="220">
        <v>100</v>
      </c>
      <c r="BJ16" s="353"/>
      <c r="BK16" s="220">
        <v>100</v>
      </c>
      <c r="BL16" s="356"/>
      <c r="BM16" s="220">
        <f t="shared" si="15"/>
        <v>0</v>
      </c>
      <c r="BN16" s="286"/>
      <c r="BO16" s="220">
        <f t="shared" si="16"/>
        <v>0</v>
      </c>
      <c r="BP16" s="286"/>
    </row>
    <row r="17" spans="6:68" s="62" customFormat="1" ht="45" customHeight="1">
      <c r="AJ17" s="77"/>
      <c r="BG17" s="76"/>
    </row>
    <row r="18" spans="6:68" s="62" customFormat="1" ht="45" customHeight="1">
      <c r="BG18" s="76"/>
    </row>
    <row r="19" spans="6:68" s="62" customFormat="1" ht="45" customHeight="1"/>
    <row r="20" spans="6:68" s="62" customFormat="1" ht="45" customHeight="1"/>
    <row r="21" spans="6:68" s="62" customFormat="1" ht="45" customHeight="1"/>
    <row r="22" spans="6:68" s="62" customFormat="1" ht="45" customHeight="1"/>
    <row r="23" spans="6:68" ht="45" customHeight="1">
      <c r="F23" s="87"/>
      <c r="G23" s="87"/>
      <c r="H23" s="87"/>
      <c r="I23" s="87"/>
      <c r="J23" s="87"/>
      <c r="BK23" s="62"/>
      <c r="BL23" s="62"/>
      <c r="BM23" s="62"/>
      <c r="BN23" s="62"/>
      <c r="BO23" s="62"/>
      <c r="BP23" s="62"/>
    </row>
    <row r="24" spans="6:68" ht="45" customHeight="1">
      <c r="F24" s="87"/>
      <c r="G24" s="87"/>
      <c r="H24" s="87"/>
      <c r="I24" s="87"/>
      <c r="J24" s="87"/>
      <c r="BK24" s="62"/>
      <c r="BL24" s="62"/>
      <c r="BM24" s="62"/>
      <c r="BN24" s="62"/>
      <c r="BO24" s="62"/>
      <c r="BP24" s="62"/>
    </row>
    <row r="25" spans="6:68" ht="45" customHeight="1">
      <c r="F25" s="87"/>
      <c r="G25" s="87"/>
      <c r="H25" s="87"/>
      <c r="I25" s="87"/>
      <c r="J25" s="87"/>
      <c r="BK25" s="62"/>
      <c r="BL25" s="62"/>
      <c r="BM25" s="62"/>
      <c r="BN25" s="62"/>
      <c r="BO25" s="62"/>
      <c r="BP25" s="62"/>
    </row>
    <row r="26" spans="6:68" ht="45" customHeight="1">
      <c r="F26" s="87"/>
      <c r="G26" s="87"/>
      <c r="H26" s="87"/>
      <c r="I26" s="87"/>
      <c r="J26" s="87"/>
      <c r="BK26" s="62"/>
      <c r="BL26" s="62"/>
      <c r="BM26" s="62"/>
      <c r="BN26" s="62"/>
      <c r="BO26" s="62"/>
      <c r="BP26" s="62"/>
    </row>
    <row r="27" spans="6:68" ht="45" customHeight="1">
      <c r="F27" s="87"/>
      <c r="G27" s="87"/>
      <c r="H27" s="87"/>
      <c r="I27" s="87"/>
      <c r="J27" s="87"/>
      <c r="BK27" s="62"/>
      <c r="BL27" s="62"/>
      <c r="BM27" s="62"/>
      <c r="BN27" s="62"/>
      <c r="BO27" s="62"/>
      <c r="BP27" s="62"/>
    </row>
    <row r="28" spans="6:68" ht="45" customHeight="1">
      <c r="F28" s="87"/>
      <c r="G28" s="87"/>
      <c r="H28" s="87"/>
      <c r="I28" s="87"/>
      <c r="J28" s="87"/>
      <c r="BK28" s="62"/>
      <c r="BL28" s="62"/>
      <c r="BM28" s="62"/>
      <c r="BN28" s="62"/>
      <c r="BO28" s="62"/>
      <c r="BP28" s="62"/>
    </row>
    <row r="29" spans="6:68" ht="45" customHeight="1">
      <c r="F29" s="87"/>
      <c r="G29" s="87"/>
      <c r="H29" s="87"/>
      <c r="I29" s="87"/>
      <c r="J29" s="87"/>
      <c r="BK29" s="62"/>
      <c r="BL29" s="62"/>
      <c r="BM29" s="62"/>
      <c r="BN29" s="62"/>
      <c r="BO29" s="62"/>
      <c r="BP29" s="62"/>
    </row>
    <row r="30" spans="6:68" ht="45" customHeight="1">
      <c r="F30" s="87"/>
      <c r="G30" s="87"/>
      <c r="H30" s="87"/>
      <c r="I30" s="87"/>
      <c r="J30" s="87"/>
      <c r="BK30" s="62"/>
      <c r="BL30" s="62"/>
      <c r="BM30" s="62"/>
      <c r="BN30" s="62"/>
      <c r="BO30" s="62"/>
      <c r="BP30" s="62"/>
    </row>
    <row r="31" spans="6:68" ht="45" customHeight="1">
      <c r="F31" s="87"/>
      <c r="G31" s="87"/>
      <c r="H31" s="87"/>
      <c r="I31" s="87"/>
      <c r="J31" s="87"/>
      <c r="BK31" s="62"/>
      <c r="BL31" s="62"/>
      <c r="BM31" s="62"/>
      <c r="BN31" s="62"/>
      <c r="BO31" s="62"/>
      <c r="BP31" s="62"/>
    </row>
    <row r="32" spans="6:68" ht="45" customHeight="1">
      <c r="F32" s="87"/>
      <c r="G32" s="87"/>
      <c r="H32" s="87"/>
      <c r="I32" s="87"/>
      <c r="J32" s="87"/>
      <c r="BK32" s="62"/>
      <c r="BL32" s="62"/>
      <c r="BM32" s="62"/>
      <c r="BN32" s="62"/>
      <c r="BO32" s="62"/>
      <c r="BP32" s="62"/>
    </row>
    <row r="33" spans="6:68" ht="45" customHeight="1">
      <c r="F33" s="87"/>
      <c r="G33" s="87"/>
      <c r="H33" s="87"/>
      <c r="I33" s="87"/>
      <c r="J33" s="87"/>
      <c r="BK33" s="62"/>
      <c r="BL33" s="62"/>
      <c r="BM33" s="62"/>
      <c r="BN33" s="62"/>
      <c r="BO33" s="62"/>
      <c r="BP33" s="62"/>
    </row>
    <row r="34" spans="6:68" ht="45" customHeight="1">
      <c r="F34" s="87"/>
      <c r="G34" s="87"/>
      <c r="H34" s="87"/>
      <c r="I34" s="87"/>
      <c r="J34" s="87"/>
      <c r="BK34" s="62"/>
      <c r="BL34" s="62"/>
      <c r="BM34" s="62"/>
      <c r="BN34" s="62"/>
      <c r="BO34" s="62"/>
      <c r="BP34" s="62"/>
    </row>
    <row r="35" spans="6:68" ht="45" customHeight="1">
      <c r="F35" s="87"/>
      <c r="G35" s="87"/>
      <c r="H35" s="87"/>
      <c r="I35" s="87"/>
      <c r="J35" s="87"/>
      <c r="BK35" s="62"/>
      <c r="BL35" s="62"/>
      <c r="BM35" s="62"/>
      <c r="BN35" s="62"/>
      <c r="BO35" s="62"/>
      <c r="BP35" s="62"/>
    </row>
    <row r="36" spans="6:68" ht="45" customHeight="1">
      <c r="F36" s="87"/>
      <c r="G36" s="87"/>
      <c r="H36" s="87"/>
      <c r="I36" s="87"/>
      <c r="J36" s="87"/>
      <c r="BK36" s="62"/>
      <c r="BL36" s="62"/>
      <c r="BM36" s="62"/>
      <c r="BN36" s="62"/>
      <c r="BO36" s="62"/>
      <c r="BP36" s="62"/>
    </row>
    <row r="37" spans="6:68" ht="45" customHeight="1">
      <c r="F37" s="87"/>
      <c r="G37" s="87"/>
      <c r="H37" s="87"/>
      <c r="I37" s="87"/>
      <c r="J37" s="87"/>
      <c r="BK37" s="62"/>
      <c r="BL37" s="62"/>
      <c r="BM37" s="62"/>
      <c r="BN37" s="62"/>
      <c r="BO37" s="62"/>
      <c r="BP37" s="62"/>
    </row>
    <row r="38" spans="6:68" ht="45" customHeight="1">
      <c r="F38" s="87"/>
      <c r="G38" s="87"/>
      <c r="H38" s="87"/>
      <c r="I38" s="87"/>
      <c r="J38" s="87"/>
      <c r="BK38" s="62"/>
      <c r="BL38" s="62"/>
      <c r="BM38" s="62"/>
      <c r="BN38" s="62"/>
      <c r="BO38" s="62"/>
      <c r="BP38" s="62"/>
    </row>
    <row r="39" spans="6:68" ht="45" customHeight="1">
      <c r="F39" s="87"/>
      <c r="G39" s="87"/>
      <c r="H39" s="87"/>
      <c r="I39" s="87"/>
      <c r="J39" s="87"/>
      <c r="BK39" s="62"/>
      <c r="BL39" s="62"/>
      <c r="BM39" s="62"/>
      <c r="BN39" s="62"/>
      <c r="BO39" s="62"/>
      <c r="BP39" s="62"/>
    </row>
    <row r="40" spans="6:68" ht="45" customHeight="1">
      <c r="F40" s="87"/>
      <c r="G40" s="87"/>
      <c r="H40" s="87"/>
      <c r="I40" s="87"/>
      <c r="J40" s="87"/>
      <c r="BK40" s="62"/>
      <c r="BL40" s="62"/>
      <c r="BM40" s="62"/>
      <c r="BN40" s="62"/>
      <c r="BO40" s="62"/>
      <c r="BP40" s="62"/>
    </row>
    <row r="41" spans="6:68" ht="45" customHeight="1">
      <c r="F41" s="87"/>
      <c r="G41" s="87"/>
      <c r="H41" s="87"/>
      <c r="I41" s="87"/>
      <c r="J41" s="87"/>
      <c r="BK41" s="62"/>
      <c r="BL41" s="62"/>
      <c r="BM41" s="62"/>
      <c r="BN41" s="62"/>
      <c r="BO41" s="62"/>
      <c r="BP41" s="62"/>
    </row>
    <row r="42" spans="6:68" ht="45" customHeight="1">
      <c r="F42" s="87"/>
      <c r="G42" s="87"/>
      <c r="H42" s="87"/>
      <c r="I42" s="87"/>
      <c r="J42" s="87"/>
      <c r="BK42" s="62"/>
      <c r="BL42" s="62"/>
      <c r="BM42" s="62"/>
      <c r="BN42" s="62"/>
      <c r="BO42" s="62"/>
      <c r="BP42" s="62"/>
    </row>
    <row r="43" spans="6:68" ht="45" customHeight="1">
      <c r="F43" s="87"/>
      <c r="G43" s="87"/>
      <c r="H43" s="87"/>
      <c r="I43" s="87"/>
      <c r="J43" s="87"/>
      <c r="BK43" s="62"/>
      <c r="BL43" s="62"/>
      <c r="BM43" s="62"/>
      <c r="BN43" s="62"/>
      <c r="BO43" s="62"/>
      <c r="BP43" s="62"/>
    </row>
    <row r="44" spans="6:68" ht="45" customHeight="1">
      <c r="F44" s="87"/>
      <c r="G44" s="87"/>
      <c r="H44" s="87"/>
      <c r="I44" s="87"/>
      <c r="J44" s="87"/>
      <c r="BK44" s="62"/>
      <c r="BL44" s="62"/>
      <c r="BM44" s="62"/>
      <c r="BN44" s="62"/>
      <c r="BO44" s="62"/>
      <c r="BP44" s="62"/>
    </row>
    <row r="45" spans="6:68" ht="45" customHeight="1">
      <c r="F45" s="87"/>
      <c r="G45" s="87"/>
      <c r="H45" s="87"/>
      <c r="I45" s="87"/>
      <c r="J45" s="87"/>
      <c r="BK45" s="62"/>
      <c r="BL45" s="62"/>
      <c r="BM45" s="62"/>
      <c r="BN45" s="62"/>
      <c r="BO45" s="62"/>
      <c r="BP45" s="62"/>
    </row>
    <row r="46" spans="6:68" ht="45" customHeight="1">
      <c r="F46" s="87"/>
      <c r="G46" s="87"/>
      <c r="H46" s="87"/>
      <c r="I46" s="87"/>
      <c r="J46" s="87"/>
      <c r="BK46" s="62"/>
      <c r="BL46" s="62"/>
      <c r="BM46" s="62"/>
      <c r="BN46" s="62"/>
      <c r="BO46" s="62"/>
      <c r="BP46" s="62"/>
    </row>
    <row r="47" spans="6:68" ht="45" customHeight="1">
      <c r="F47" s="87"/>
      <c r="G47" s="87"/>
      <c r="H47" s="87"/>
      <c r="I47" s="87"/>
      <c r="J47" s="87"/>
      <c r="BK47" s="62"/>
      <c r="BL47" s="62"/>
      <c r="BM47" s="62"/>
      <c r="BN47" s="62"/>
      <c r="BO47" s="62"/>
      <c r="BP47" s="62"/>
    </row>
    <row r="48" spans="6:68" ht="45" customHeight="1">
      <c r="F48" s="87"/>
      <c r="G48" s="87"/>
      <c r="H48" s="87"/>
      <c r="I48" s="87"/>
      <c r="J48" s="87"/>
      <c r="BK48" s="62"/>
      <c r="BL48" s="62"/>
      <c r="BM48" s="62"/>
      <c r="BN48" s="62"/>
      <c r="BO48" s="62"/>
      <c r="BP48" s="62"/>
    </row>
    <row r="49" spans="6:68" ht="45" customHeight="1">
      <c r="F49" s="87"/>
      <c r="G49" s="87"/>
      <c r="H49" s="87"/>
      <c r="I49" s="87"/>
      <c r="J49" s="87"/>
      <c r="BK49" s="62"/>
      <c r="BL49" s="62"/>
      <c r="BM49" s="62"/>
      <c r="BN49" s="62"/>
      <c r="BO49" s="62"/>
      <c r="BP49" s="62"/>
    </row>
    <row r="50" spans="6:68" ht="45" customHeight="1">
      <c r="F50" s="87"/>
      <c r="G50" s="87"/>
      <c r="H50" s="87"/>
      <c r="I50" s="87"/>
      <c r="J50" s="87"/>
      <c r="BK50" s="62"/>
      <c r="BL50" s="62"/>
      <c r="BM50" s="62"/>
      <c r="BN50" s="62"/>
      <c r="BO50" s="62"/>
      <c r="BP50" s="62"/>
    </row>
    <row r="51" spans="6:68" ht="45" customHeight="1">
      <c r="F51" s="87"/>
      <c r="G51" s="87"/>
      <c r="H51" s="87"/>
      <c r="I51" s="87"/>
      <c r="J51" s="87"/>
      <c r="BK51" s="62"/>
      <c r="BL51" s="62"/>
      <c r="BM51" s="62"/>
      <c r="BN51" s="62"/>
      <c r="BO51" s="62"/>
      <c r="BP51" s="62"/>
    </row>
    <row r="52" spans="6:68" ht="45" customHeight="1">
      <c r="F52" s="87"/>
      <c r="G52" s="87"/>
      <c r="H52" s="87"/>
      <c r="I52" s="87"/>
      <c r="J52" s="87"/>
      <c r="BK52" s="62"/>
      <c r="BL52" s="62"/>
      <c r="BM52" s="62"/>
      <c r="BN52" s="62"/>
      <c r="BO52" s="62"/>
      <c r="BP52" s="62"/>
    </row>
    <row r="53" spans="6:68" ht="45" customHeight="1">
      <c r="F53" s="87"/>
      <c r="G53" s="87"/>
      <c r="H53" s="87"/>
      <c r="I53" s="87"/>
      <c r="J53" s="87"/>
      <c r="BK53" s="62"/>
      <c r="BL53" s="62"/>
      <c r="BM53" s="62"/>
      <c r="BN53" s="62"/>
      <c r="BO53" s="62"/>
      <c r="BP53" s="62"/>
    </row>
    <row r="54" spans="6:68" ht="45" customHeight="1">
      <c r="F54" s="87"/>
      <c r="G54" s="87"/>
      <c r="H54" s="87"/>
      <c r="I54" s="87"/>
      <c r="J54" s="87"/>
      <c r="BK54" s="62"/>
      <c r="BL54" s="62"/>
      <c r="BM54" s="62"/>
      <c r="BN54" s="62"/>
      <c r="BO54" s="62"/>
      <c r="BP54" s="62"/>
    </row>
    <row r="55" spans="6:68" ht="45" customHeight="1">
      <c r="F55" s="87"/>
      <c r="G55" s="87"/>
      <c r="H55" s="87"/>
      <c r="I55" s="87"/>
      <c r="J55" s="87"/>
      <c r="BK55" s="62"/>
      <c r="BL55" s="62"/>
      <c r="BM55" s="62"/>
      <c r="BN55" s="62"/>
      <c r="BO55" s="62"/>
      <c r="BP55" s="62"/>
    </row>
    <row r="56" spans="6:68" ht="45" customHeight="1">
      <c r="F56" s="87"/>
      <c r="G56" s="87"/>
      <c r="H56" s="87"/>
      <c r="I56" s="87"/>
      <c r="J56" s="87"/>
      <c r="BK56" s="62"/>
      <c r="BL56" s="62"/>
      <c r="BM56" s="62"/>
      <c r="BN56" s="62"/>
      <c r="BO56" s="62"/>
      <c r="BP56" s="62"/>
    </row>
    <row r="57" spans="6:68" ht="45" customHeight="1">
      <c r="F57" s="87"/>
      <c r="G57" s="87"/>
      <c r="H57" s="87"/>
      <c r="I57" s="87"/>
      <c r="J57" s="87"/>
      <c r="BK57" s="62"/>
      <c r="BL57" s="62"/>
      <c r="BM57" s="62"/>
      <c r="BN57" s="62"/>
      <c r="BO57" s="62"/>
      <c r="BP57" s="62"/>
    </row>
    <row r="58" spans="6:68" ht="45" customHeight="1">
      <c r="F58" s="87"/>
      <c r="G58" s="87"/>
      <c r="H58" s="87"/>
      <c r="I58" s="87"/>
      <c r="J58" s="87"/>
      <c r="BK58" s="62"/>
      <c r="BL58" s="62"/>
      <c r="BM58" s="62"/>
      <c r="BN58" s="62"/>
      <c r="BO58" s="62"/>
      <c r="BP58" s="62"/>
    </row>
    <row r="59" spans="6:68" ht="45" customHeight="1">
      <c r="F59" s="87"/>
      <c r="G59" s="87"/>
      <c r="H59" s="87"/>
      <c r="I59" s="87"/>
      <c r="J59" s="87"/>
      <c r="BK59" s="62"/>
      <c r="BL59" s="62"/>
      <c r="BM59" s="62"/>
      <c r="BN59" s="62"/>
      <c r="BO59" s="62"/>
      <c r="BP59" s="62"/>
    </row>
    <row r="60" spans="6:68" ht="45" customHeight="1">
      <c r="F60" s="87"/>
      <c r="G60" s="87"/>
      <c r="H60" s="87"/>
      <c r="I60" s="87"/>
      <c r="J60" s="87"/>
      <c r="BK60" s="62"/>
      <c r="BL60" s="62"/>
      <c r="BM60" s="62"/>
      <c r="BN60" s="62"/>
      <c r="BO60" s="62"/>
      <c r="BP60" s="62"/>
    </row>
    <row r="61" spans="6:68" ht="45" customHeight="1">
      <c r="F61" s="87"/>
      <c r="G61" s="87"/>
      <c r="H61" s="87"/>
      <c r="I61" s="87"/>
      <c r="J61" s="87"/>
      <c r="BK61" s="62"/>
      <c r="BL61" s="62"/>
      <c r="BM61" s="62"/>
      <c r="BN61" s="62"/>
      <c r="BO61" s="62"/>
      <c r="BP61" s="62"/>
    </row>
    <row r="62" spans="6:68" ht="45" customHeight="1">
      <c r="F62" s="87"/>
      <c r="G62" s="87"/>
      <c r="H62" s="87"/>
      <c r="I62" s="87"/>
      <c r="J62" s="87"/>
      <c r="BK62" s="62"/>
      <c r="BL62" s="62"/>
      <c r="BM62" s="62"/>
      <c r="BN62" s="62"/>
      <c r="BO62" s="62"/>
      <c r="BP62" s="62"/>
    </row>
    <row r="63" spans="6:68" ht="45" customHeight="1">
      <c r="F63" s="87"/>
      <c r="G63" s="87"/>
      <c r="H63" s="87"/>
      <c r="I63" s="87"/>
      <c r="J63" s="87"/>
      <c r="BK63" s="62"/>
      <c r="BL63" s="62"/>
      <c r="BM63" s="62"/>
      <c r="BN63" s="62"/>
      <c r="BO63" s="62"/>
      <c r="BP63" s="62"/>
    </row>
    <row r="64" spans="6:68" ht="45" customHeight="1">
      <c r="F64" s="87"/>
      <c r="G64" s="87"/>
      <c r="H64" s="87"/>
      <c r="I64" s="87"/>
      <c r="J64" s="87"/>
      <c r="BK64" s="62"/>
      <c r="BL64" s="62"/>
      <c r="BM64" s="62"/>
      <c r="BN64" s="62"/>
      <c r="BO64" s="62"/>
      <c r="BP64" s="62"/>
    </row>
    <row r="65" spans="6:68" ht="45" customHeight="1">
      <c r="F65" s="87"/>
      <c r="G65" s="87"/>
      <c r="H65" s="87"/>
      <c r="I65" s="87"/>
      <c r="J65" s="87"/>
      <c r="BK65" s="62"/>
      <c r="BL65" s="62"/>
      <c r="BM65" s="62"/>
      <c r="BN65" s="62"/>
      <c r="BO65" s="62"/>
      <c r="BP65" s="62"/>
    </row>
    <row r="66" spans="6:68" ht="45" customHeight="1">
      <c r="F66" s="87"/>
      <c r="G66" s="87"/>
      <c r="H66" s="87"/>
      <c r="I66" s="87"/>
      <c r="J66" s="87"/>
      <c r="BK66" s="62"/>
      <c r="BL66" s="62"/>
      <c r="BM66" s="62"/>
      <c r="BN66" s="62"/>
      <c r="BO66" s="62"/>
      <c r="BP66" s="62"/>
    </row>
    <row r="67" spans="6:68" ht="45" customHeight="1">
      <c r="F67" s="87"/>
      <c r="G67" s="87"/>
      <c r="H67" s="87"/>
      <c r="I67" s="87"/>
      <c r="J67" s="87"/>
      <c r="BK67" s="62"/>
      <c r="BL67" s="62"/>
      <c r="BM67" s="62"/>
      <c r="BN67" s="62"/>
      <c r="BO67" s="62"/>
      <c r="BP67" s="62"/>
    </row>
    <row r="68" spans="6:68" ht="45" customHeight="1">
      <c r="F68" s="87"/>
      <c r="G68" s="87"/>
      <c r="H68" s="87"/>
      <c r="I68" s="87"/>
      <c r="J68" s="87"/>
      <c r="BK68" s="62"/>
      <c r="BL68" s="62"/>
      <c r="BM68" s="62"/>
      <c r="BN68" s="62"/>
      <c r="BO68" s="62"/>
      <c r="BP68" s="62"/>
    </row>
    <row r="69" spans="6:68" ht="45" customHeight="1">
      <c r="F69" s="87"/>
      <c r="G69" s="87"/>
      <c r="H69" s="87"/>
      <c r="I69" s="87"/>
      <c r="J69" s="87"/>
      <c r="BK69" s="62"/>
      <c r="BL69" s="62"/>
      <c r="BM69" s="62"/>
      <c r="BN69" s="62"/>
      <c r="BO69" s="62"/>
      <c r="BP69" s="62"/>
    </row>
    <row r="70" spans="6:68" ht="45" customHeight="1">
      <c r="F70" s="87"/>
      <c r="G70" s="87"/>
      <c r="H70" s="87"/>
      <c r="I70" s="87"/>
      <c r="J70" s="87"/>
      <c r="BK70" s="62"/>
      <c r="BL70" s="62"/>
      <c r="BM70" s="62"/>
      <c r="BN70" s="62"/>
      <c r="BO70" s="62"/>
      <c r="BP70" s="62"/>
    </row>
    <row r="71" spans="6:68" ht="45" customHeight="1">
      <c r="F71" s="87"/>
      <c r="G71" s="87"/>
      <c r="H71" s="87"/>
      <c r="I71" s="87"/>
      <c r="J71" s="87"/>
      <c r="BK71" s="62"/>
      <c r="BL71" s="62"/>
      <c r="BM71" s="62"/>
      <c r="BN71" s="62"/>
      <c r="BO71" s="62"/>
      <c r="BP71" s="62"/>
    </row>
    <row r="72" spans="6:68" ht="45" customHeight="1">
      <c r="F72" s="87"/>
      <c r="G72" s="87"/>
      <c r="H72" s="87"/>
      <c r="I72" s="87"/>
      <c r="J72" s="87"/>
      <c r="BK72" s="62"/>
      <c r="BL72" s="62"/>
      <c r="BM72" s="62"/>
      <c r="BN72" s="62"/>
      <c r="BO72" s="62"/>
      <c r="BP72" s="62"/>
    </row>
    <row r="73" spans="6:68" ht="45" customHeight="1">
      <c r="F73" s="87"/>
      <c r="G73" s="87"/>
      <c r="H73" s="87"/>
      <c r="I73" s="87"/>
      <c r="J73" s="87"/>
      <c r="BK73" s="62"/>
      <c r="BL73" s="62"/>
      <c r="BM73" s="62"/>
      <c r="BN73" s="62"/>
      <c r="BO73" s="62"/>
      <c r="BP73" s="62"/>
    </row>
    <row r="74" spans="6:68" ht="45" customHeight="1">
      <c r="F74" s="87"/>
      <c r="G74" s="87"/>
      <c r="H74" s="87"/>
      <c r="I74" s="87"/>
      <c r="J74" s="87"/>
      <c r="BK74" s="62"/>
      <c r="BL74" s="62"/>
      <c r="BM74" s="62"/>
      <c r="BN74" s="62"/>
      <c r="BO74" s="62"/>
      <c r="BP74" s="62"/>
    </row>
    <row r="75" spans="6:68" ht="45" customHeight="1">
      <c r="F75" s="87"/>
      <c r="G75" s="87"/>
      <c r="H75" s="87"/>
      <c r="I75" s="87"/>
      <c r="J75" s="87"/>
      <c r="BK75" s="62"/>
      <c r="BL75" s="62"/>
      <c r="BM75" s="62"/>
      <c r="BN75" s="62"/>
      <c r="BO75" s="62"/>
      <c r="BP75" s="62"/>
    </row>
    <row r="76" spans="6:68" ht="45" customHeight="1">
      <c r="F76" s="87"/>
      <c r="G76" s="87"/>
      <c r="H76" s="87"/>
      <c r="I76" s="87"/>
      <c r="J76" s="87"/>
      <c r="BK76" s="62"/>
      <c r="BL76" s="62"/>
      <c r="BM76" s="62"/>
      <c r="BN76" s="62"/>
      <c r="BO76" s="62"/>
      <c r="BP76" s="62"/>
    </row>
    <row r="77" spans="6:68" ht="45" customHeight="1">
      <c r="F77" s="87"/>
      <c r="G77" s="87"/>
      <c r="H77" s="87"/>
      <c r="I77" s="87"/>
      <c r="J77" s="87"/>
      <c r="BK77" s="62"/>
      <c r="BL77" s="62"/>
      <c r="BM77" s="62"/>
      <c r="BN77" s="62"/>
      <c r="BO77" s="62"/>
      <c r="BP77" s="62"/>
    </row>
    <row r="78" spans="6:68" ht="45" customHeight="1">
      <c r="F78" s="87"/>
      <c r="G78" s="87"/>
      <c r="H78" s="87"/>
      <c r="I78" s="87"/>
      <c r="J78" s="87"/>
      <c r="BK78" s="62"/>
      <c r="BL78" s="62"/>
      <c r="BM78" s="62"/>
      <c r="BN78" s="62"/>
      <c r="BO78" s="62"/>
      <c r="BP78" s="62"/>
    </row>
    <row r="79" spans="6:68" ht="45" customHeight="1">
      <c r="F79" s="87"/>
      <c r="G79" s="87"/>
      <c r="H79" s="87"/>
      <c r="I79" s="87"/>
      <c r="J79" s="87"/>
      <c r="BK79" s="62"/>
      <c r="BL79" s="62"/>
      <c r="BM79" s="62"/>
      <c r="BN79" s="62"/>
      <c r="BO79" s="62"/>
      <c r="BP79" s="62"/>
    </row>
    <row r="80" spans="6:68" ht="45" customHeight="1">
      <c r="F80" s="87"/>
      <c r="G80" s="87"/>
      <c r="H80" s="87"/>
      <c r="I80" s="87"/>
      <c r="J80" s="87"/>
      <c r="BK80" s="62"/>
      <c r="BL80" s="62"/>
      <c r="BM80" s="62"/>
      <c r="BN80" s="62"/>
      <c r="BO80" s="62"/>
      <c r="BP80" s="62"/>
    </row>
    <row r="81" spans="6:68" ht="45" customHeight="1">
      <c r="F81" s="87"/>
      <c r="G81" s="87"/>
      <c r="H81" s="87"/>
      <c r="I81" s="87"/>
      <c r="J81" s="87"/>
      <c r="BK81" s="62"/>
      <c r="BL81" s="62"/>
      <c r="BM81" s="62"/>
      <c r="BN81" s="62"/>
      <c r="BO81" s="62"/>
      <c r="BP81" s="62"/>
    </row>
    <row r="82" spans="6:68" ht="45" customHeight="1">
      <c r="F82" s="87"/>
      <c r="G82" s="87"/>
      <c r="H82" s="87"/>
      <c r="I82" s="87"/>
      <c r="J82" s="87"/>
      <c r="BK82" s="62"/>
      <c r="BL82" s="62"/>
      <c r="BM82" s="62"/>
      <c r="BN82" s="62"/>
      <c r="BO82" s="62"/>
      <c r="BP82" s="62"/>
    </row>
    <row r="83" spans="6:68" ht="45" customHeight="1">
      <c r="F83" s="87"/>
      <c r="G83" s="87"/>
      <c r="H83" s="87"/>
      <c r="I83" s="87"/>
      <c r="J83" s="87"/>
      <c r="BK83" s="62"/>
      <c r="BL83" s="62"/>
      <c r="BM83" s="62"/>
      <c r="BN83" s="62"/>
      <c r="BO83" s="62"/>
      <c r="BP83" s="62"/>
    </row>
    <row r="84" spans="6:68" ht="45" customHeight="1">
      <c r="F84" s="87"/>
      <c r="G84" s="87"/>
      <c r="H84" s="87"/>
      <c r="I84" s="87"/>
      <c r="J84" s="87"/>
      <c r="BK84" s="62"/>
      <c r="BL84" s="62"/>
      <c r="BM84" s="62"/>
      <c r="BN84" s="62"/>
      <c r="BO84" s="62"/>
      <c r="BP84" s="62"/>
    </row>
    <row r="85" spans="6:68" ht="45" customHeight="1">
      <c r="BK85" s="62"/>
      <c r="BL85" s="62"/>
      <c r="BM85" s="62"/>
      <c r="BN85" s="62"/>
      <c r="BO85" s="62"/>
      <c r="BP85" s="62"/>
    </row>
    <row r="86" spans="6:68" ht="45" customHeight="1">
      <c r="BK86" s="62"/>
      <c r="BL86" s="62"/>
      <c r="BM86" s="62"/>
      <c r="BN86" s="62"/>
      <c r="BO86" s="62"/>
      <c r="BP86" s="62"/>
    </row>
    <row r="87" spans="6:68" ht="45" customHeight="1">
      <c r="BK87" s="62"/>
      <c r="BL87" s="62"/>
      <c r="BM87" s="62"/>
      <c r="BN87" s="62"/>
      <c r="BO87" s="62"/>
      <c r="BP87" s="62"/>
    </row>
    <row r="88" spans="6:68" ht="45" customHeight="1">
      <c r="BK88" s="62"/>
      <c r="BL88" s="62"/>
      <c r="BM88" s="62"/>
      <c r="BN88" s="62"/>
      <c r="BO88" s="62"/>
      <c r="BP88" s="62"/>
    </row>
    <row r="89" spans="6:68" ht="45" customHeight="1">
      <c r="BK89" s="62"/>
      <c r="BL89" s="62"/>
      <c r="BM89" s="62"/>
      <c r="BN89" s="62"/>
      <c r="BO89" s="62"/>
      <c r="BP89" s="62"/>
    </row>
    <row r="90" spans="6:68" ht="45" customHeight="1">
      <c r="BK90" s="62"/>
      <c r="BL90" s="62"/>
      <c r="BM90" s="62"/>
      <c r="BN90" s="62"/>
      <c r="BO90" s="62"/>
      <c r="BP90" s="62"/>
    </row>
    <row r="91" spans="6:68" ht="45" customHeight="1">
      <c r="BK91" s="62"/>
      <c r="BL91" s="62"/>
      <c r="BM91" s="62"/>
      <c r="BN91" s="62"/>
      <c r="BO91" s="62"/>
      <c r="BP91" s="62"/>
    </row>
    <row r="92" spans="6:68" ht="45" customHeight="1">
      <c r="BK92" s="62"/>
      <c r="BL92" s="62"/>
      <c r="BM92" s="62"/>
      <c r="BN92" s="62"/>
      <c r="BO92" s="62"/>
      <c r="BP92" s="62"/>
    </row>
    <row r="93" spans="6:68" ht="45" customHeight="1">
      <c r="BK93" s="62"/>
      <c r="BL93" s="62"/>
      <c r="BM93" s="62"/>
      <c r="BN93" s="62"/>
      <c r="BO93" s="62"/>
      <c r="BP93" s="62"/>
    </row>
    <row r="94" spans="6:68" ht="45" customHeight="1">
      <c r="BK94" s="62"/>
      <c r="BL94" s="62"/>
      <c r="BM94" s="62"/>
      <c r="BN94" s="62"/>
      <c r="BO94" s="62"/>
      <c r="BP94" s="62"/>
    </row>
    <row r="95" spans="6:68" ht="45" customHeight="1">
      <c r="BK95" s="62"/>
      <c r="BL95" s="62"/>
      <c r="BM95" s="62"/>
      <c r="BN95" s="62"/>
      <c r="BO95" s="62"/>
      <c r="BP95" s="62"/>
    </row>
    <row r="96" spans="6:68" ht="45" customHeight="1">
      <c r="BK96" s="62"/>
      <c r="BL96" s="62"/>
      <c r="BM96" s="62"/>
      <c r="BN96" s="62"/>
      <c r="BO96" s="62"/>
      <c r="BP96" s="62"/>
    </row>
    <row r="97" spans="6:68" ht="45" customHeight="1">
      <c r="F97" s="87"/>
      <c r="G97" s="87"/>
      <c r="H97" s="87"/>
      <c r="I97" s="87"/>
      <c r="J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  <c r="BH97" s="87"/>
      <c r="BI97" s="87"/>
      <c r="BJ97" s="87"/>
      <c r="BK97" s="62"/>
      <c r="BL97" s="62"/>
      <c r="BM97" s="62"/>
      <c r="BN97" s="62"/>
      <c r="BO97" s="62"/>
      <c r="BP97" s="62"/>
    </row>
    <row r="98" spans="6:68" ht="45" customHeight="1">
      <c r="F98" s="87"/>
      <c r="G98" s="87"/>
      <c r="H98" s="87"/>
      <c r="I98" s="87"/>
      <c r="J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  <c r="BD98" s="87"/>
      <c r="BE98" s="87"/>
      <c r="BF98" s="87"/>
      <c r="BG98" s="87"/>
      <c r="BH98" s="87"/>
      <c r="BI98" s="87"/>
      <c r="BJ98" s="87"/>
      <c r="BK98" s="62"/>
      <c r="BL98" s="62"/>
      <c r="BM98" s="62"/>
      <c r="BN98" s="62"/>
      <c r="BO98" s="62"/>
      <c r="BP98" s="62"/>
    </row>
    <row r="99" spans="6:68" ht="45" customHeight="1">
      <c r="F99" s="87"/>
      <c r="G99" s="87"/>
      <c r="H99" s="87"/>
      <c r="I99" s="87"/>
      <c r="J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  <c r="BH99" s="87"/>
      <c r="BI99" s="87"/>
      <c r="BJ99" s="87"/>
      <c r="BK99" s="62"/>
      <c r="BL99" s="62"/>
      <c r="BM99" s="62"/>
      <c r="BN99" s="62"/>
      <c r="BO99" s="62"/>
      <c r="BP99" s="62"/>
    </row>
    <row r="100" spans="6:68" ht="45" customHeight="1">
      <c r="F100" s="87"/>
      <c r="G100" s="87"/>
      <c r="H100" s="87"/>
      <c r="I100" s="87"/>
      <c r="J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  <c r="BD100" s="87"/>
      <c r="BE100" s="87"/>
      <c r="BF100" s="87"/>
      <c r="BG100" s="87"/>
      <c r="BH100" s="87"/>
      <c r="BI100" s="87"/>
      <c r="BJ100" s="87"/>
      <c r="BK100" s="62"/>
      <c r="BL100" s="62"/>
      <c r="BM100" s="62"/>
      <c r="BN100" s="62"/>
      <c r="BO100" s="62"/>
      <c r="BP100" s="62"/>
    </row>
    <row r="101" spans="6:68" ht="45" customHeight="1">
      <c r="F101" s="87"/>
      <c r="G101" s="87"/>
      <c r="H101" s="87"/>
      <c r="I101" s="87"/>
      <c r="J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  <c r="BD101" s="87"/>
      <c r="BE101" s="87"/>
      <c r="BF101" s="87"/>
      <c r="BG101" s="87"/>
      <c r="BH101" s="87"/>
      <c r="BI101" s="87"/>
      <c r="BJ101" s="87"/>
      <c r="BK101" s="62"/>
      <c r="BL101" s="62"/>
      <c r="BM101" s="62"/>
      <c r="BN101" s="62"/>
      <c r="BO101" s="62"/>
      <c r="BP101" s="62"/>
    </row>
    <row r="102" spans="6:68" ht="45" customHeight="1">
      <c r="F102" s="87"/>
      <c r="G102" s="87"/>
      <c r="H102" s="87"/>
      <c r="I102" s="87"/>
      <c r="J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  <c r="BH102" s="87"/>
      <c r="BI102" s="87"/>
      <c r="BJ102" s="87"/>
      <c r="BK102" s="62"/>
      <c r="BL102" s="62"/>
      <c r="BM102" s="62"/>
      <c r="BN102" s="62"/>
      <c r="BO102" s="62"/>
      <c r="BP102" s="62"/>
    </row>
    <row r="103" spans="6:68" ht="45" customHeight="1">
      <c r="F103" s="87"/>
      <c r="G103" s="87"/>
      <c r="H103" s="87"/>
      <c r="I103" s="87"/>
      <c r="J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  <c r="BD103" s="87"/>
      <c r="BE103" s="87"/>
      <c r="BF103" s="87"/>
      <c r="BG103" s="87"/>
      <c r="BH103" s="87"/>
      <c r="BI103" s="87"/>
      <c r="BJ103" s="87"/>
      <c r="BK103" s="62"/>
      <c r="BL103" s="62"/>
      <c r="BM103" s="62"/>
      <c r="BN103" s="62"/>
      <c r="BO103" s="62"/>
      <c r="BP103" s="62"/>
    </row>
    <row r="104" spans="6:68" ht="45" customHeight="1">
      <c r="F104" s="87"/>
      <c r="G104" s="87"/>
      <c r="H104" s="87"/>
      <c r="I104" s="87"/>
      <c r="J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7"/>
      <c r="BH104" s="87"/>
      <c r="BI104" s="87"/>
      <c r="BJ104" s="87"/>
      <c r="BK104" s="62"/>
      <c r="BL104" s="62"/>
      <c r="BM104" s="62"/>
      <c r="BN104" s="62"/>
      <c r="BO104" s="62"/>
      <c r="BP104" s="62"/>
    </row>
    <row r="105" spans="6:68" ht="45" customHeight="1">
      <c r="F105" s="87"/>
      <c r="G105" s="87"/>
      <c r="H105" s="87"/>
      <c r="I105" s="87"/>
      <c r="J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  <c r="BD105" s="87"/>
      <c r="BE105" s="87"/>
      <c r="BF105" s="87"/>
      <c r="BG105" s="87"/>
      <c r="BH105" s="87"/>
      <c r="BI105" s="87"/>
      <c r="BJ105" s="87"/>
      <c r="BK105" s="62"/>
      <c r="BL105" s="62"/>
      <c r="BM105" s="62"/>
      <c r="BN105" s="62"/>
      <c r="BO105" s="62"/>
      <c r="BP105" s="62"/>
    </row>
    <row r="106" spans="6:68" ht="45" customHeight="1">
      <c r="F106" s="87"/>
      <c r="G106" s="87"/>
      <c r="H106" s="87"/>
      <c r="I106" s="87"/>
      <c r="J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  <c r="BD106" s="87"/>
      <c r="BE106" s="87"/>
      <c r="BF106" s="87"/>
      <c r="BG106" s="87"/>
      <c r="BH106" s="87"/>
      <c r="BI106" s="87"/>
      <c r="BJ106" s="87"/>
      <c r="BK106" s="62"/>
      <c r="BL106" s="62"/>
      <c r="BM106" s="62"/>
      <c r="BN106" s="62"/>
      <c r="BO106" s="62"/>
      <c r="BP106" s="62"/>
    </row>
    <row r="107" spans="6:68" ht="45" customHeight="1">
      <c r="F107" s="87"/>
      <c r="G107" s="87"/>
      <c r="H107" s="87"/>
      <c r="I107" s="87"/>
      <c r="J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  <c r="BD107" s="87"/>
      <c r="BE107" s="87"/>
      <c r="BF107" s="87"/>
      <c r="BG107" s="87"/>
      <c r="BH107" s="87"/>
      <c r="BI107" s="87"/>
      <c r="BJ107" s="87"/>
      <c r="BK107" s="62"/>
      <c r="BL107" s="62"/>
      <c r="BM107" s="62"/>
      <c r="BN107" s="62"/>
      <c r="BO107" s="62"/>
      <c r="BP107" s="62"/>
    </row>
    <row r="108" spans="6:68" ht="45" customHeight="1">
      <c r="F108" s="87"/>
      <c r="G108" s="87"/>
      <c r="H108" s="87"/>
      <c r="I108" s="87"/>
      <c r="J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  <c r="BH108" s="87"/>
      <c r="BI108" s="87"/>
      <c r="BJ108" s="87"/>
      <c r="BK108" s="62"/>
      <c r="BL108" s="62"/>
      <c r="BM108" s="62"/>
      <c r="BN108" s="62"/>
      <c r="BO108" s="62"/>
      <c r="BP108" s="62"/>
    </row>
    <row r="109" spans="6:68" ht="45" customHeight="1">
      <c r="F109" s="87"/>
      <c r="G109" s="87"/>
      <c r="H109" s="87"/>
      <c r="I109" s="87"/>
      <c r="J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  <c r="BH109" s="87"/>
      <c r="BI109" s="87"/>
      <c r="BJ109" s="87"/>
      <c r="BK109" s="62"/>
      <c r="BL109" s="62"/>
      <c r="BM109" s="62"/>
      <c r="BN109" s="62"/>
      <c r="BO109" s="62"/>
      <c r="BP109" s="62"/>
    </row>
    <row r="110" spans="6:68" ht="45" customHeight="1">
      <c r="F110" s="87"/>
      <c r="G110" s="87"/>
      <c r="H110" s="87"/>
      <c r="I110" s="87"/>
      <c r="J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  <c r="BH110" s="87"/>
      <c r="BI110" s="87"/>
      <c r="BJ110" s="87"/>
      <c r="BK110" s="62"/>
      <c r="BL110" s="62"/>
      <c r="BM110" s="62"/>
      <c r="BN110" s="62"/>
      <c r="BO110" s="62"/>
      <c r="BP110" s="62"/>
    </row>
    <row r="111" spans="6:68" ht="45" customHeight="1">
      <c r="F111" s="87"/>
      <c r="G111" s="87"/>
      <c r="H111" s="87"/>
      <c r="I111" s="87"/>
      <c r="J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  <c r="BH111" s="87"/>
      <c r="BI111" s="87"/>
      <c r="BJ111" s="87"/>
      <c r="BK111" s="62"/>
      <c r="BL111" s="62"/>
      <c r="BM111" s="62"/>
      <c r="BN111" s="62"/>
      <c r="BO111" s="62"/>
      <c r="BP111" s="62"/>
    </row>
    <row r="112" spans="6:68" ht="45" customHeight="1">
      <c r="F112" s="87"/>
      <c r="G112" s="87"/>
      <c r="H112" s="87"/>
      <c r="I112" s="87"/>
      <c r="J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62"/>
      <c r="BL112" s="62"/>
      <c r="BM112" s="62"/>
      <c r="BN112" s="62"/>
      <c r="BO112" s="62"/>
      <c r="BP112" s="62"/>
    </row>
    <row r="113" spans="6:68" ht="45" customHeight="1">
      <c r="F113" s="87"/>
      <c r="G113" s="87"/>
      <c r="H113" s="87"/>
      <c r="I113" s="87"/>
      <c r="J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62"/>
      <c r="BL113" s="62"/>
      <c r="BM113" s="62"/>
      <c r="BN113" s="62"/>
      <c r="BO113" s="62"/>
      <c r="BP113" s="62"/>
    </row>
    <row r="114" spans="6:68" ht="45" customHeight="1">
      <c r="F114" s="87"/>
      <c r="G114" s="87"/>
      <c r="H114" s="87"/>
      <c r="I114" s="87"/>
      <c r="J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62"/>
      <c r="BL114" s="62"/>
      <c r="BM114" s="62"/>
      <c r="BN114" s="62"/>
      <c r="BO114" s="62"/>
      <c r="BP114" s="62"/>
    </row>
    <row r="115" spans="6:68" ht="45" customHeight="1">
      <c r="F115" s="87"/>
      <c r="G115" s="87"/>
      <c r="H115" s="87"/>
      <c r="I115" s="87"/>
      <c r="J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  <c r="BD115" s="87"/>
      <c r="BE115" s="87"/>
      <c r="BF115" s="87"/>
      <c r="BG115" s="87"/>
      <c r="BH115" s="87"/>
      <c r="BI115" s="87"/>
      <c r="BJ115" s="87"/>
      <c r="BK115" s="62"/>
      <c r="BL115" s="62"/>
      <c r="BM115" s="62"/>
      <c r="BN115" s="62"/>
      <c r="BO115" s="62"/>
      <c r="BP115" s="62"/>
    </row>
    <row r="116" spans="6:68" ht="45" customHeight="1">
      <c r="F116" s="87"/>
      <c r="G116" s="87"/>
      <c r="H116" s="87"/>
      <c r="I116" s="87"/>
      <c r="J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62"/>
      <c r="BL116" s="62"/>
      <c r="BM116" s="62"/>
      <c r="BN116" s="62"/>
      <c r="BO116" s="62"/>
      <c r="BP116" s="62"/>
    </row>
    <row r="117" spans="6:68" ht="45" customHeight="1">
      <c r="F117" s="87"/>
      <c r="G117" s="87"/>
      <c r="H117" s="87"/>
      <c r="I117" s="87"/>
      <c r="J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  <c r="BD117" s="87"/>
      <c r="BE117" s="87"/>
      <c r="BF117" s="87"/>
      <c r="BG117" s="87"/>
      <c r="BH117" s="87"/>
      <c r="BI117" s="87"/>
      <c r="BJ117" s="87"/>
      <c r="BK117" s="62"/>
      <c r="BL117" s="62"/>
      <c r="BM117" s="62"/>
      <c r="BN117" s="62"/>
      <c r="BO117" s="62"/>
      <c r="BP117" s="62"/>
    </row>
    <row r="118" spans="6:68" ht="45" customHeight="1">
      <c r="F118" s="87"/>
      <c r="G118" s="87"/>
      <c r="H118" s="87"/>
      <c r="I118" s="87"/>
      <c r="J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62"/>
      <c r="BL118" s="62"/>
      <c r="BM118" s="62"/>
      <c r="BN118" s="62"/>
      <c r="BO118" s="62"/>
      <c r="BP118" s="62"/>
    </row>
    <row r="119" spans="6:68" ht="45" customHeight="1">
      <c r="F119" s="87"/>
      <c r="G119" s="87"/>
      <c r="H119" s="87"/>
      <c r="I119" s="87"/>
      <c r="J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62"/>
      <c r="BL119" s="62"/>
      <c r="BM119" s="62"/>
      <c r="BN119" s="62"/>
      <c r="BO119" s="62"/>
      <c r="BP119" s="62"/>
    </row>
    <row r="120" spans="6:68" ht="45" customHeight="1">
      <c r="F120" s="87"/>
      <c r="G120" s="87"/>
      <c r="H120" s="87"/>
      <c r="I120" s="87"/>
      <c r="J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  <c r="BD120" s="87"/>
      <c r="BE120" s="87"/>
      <c r="BF120" s="87"/>
      <c r="BG120" s="87"/>
      <c r="BH120" s="87"/>
      <c r="BI120" s="87"/>
      <c r="BJ120" s="87"/>
      <c r="BK120" s="62"/>
      <c r="BL120" s="62"/>
      <c r="BM120" s="62"/>
      <c r="BN120" s="62"/>
      <c r="BO120" s="62"/>
      <c r="BP120" s="62"/>
    </row>
    <row r="121" spans="6:68" ht="45" customHeight="1">
      <c r="F121" s="87"/>
      <c r="G121" s="87"/>
      <c r="H121" s="87"/>
      <c r="I121" s="87"/>
      <c r="J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/>
      <c r="BK121" s="62"/>
      <c r="BL121" s="62"/>
      <c r="BM121" s="62"/>
      <c r="BN121" s="62"/>
      <c r="BO121" s="62"/>
      <c r="BP121" s="62"/>
    </row>
    <row r="122" spans="6:68" ht="45" customHeight="1">
      <c r="F122" s="87"/>
      <c r="G122" s="87"/>
      <c r="H122" s="87"/>
      <c r="I122" s="87"/>
      <c r="J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62"/>
      <c r="BL122" s="62"/>
      <c r="BM122" s="62"/>
      <c r="BN122" s="62"/>
      <c r="BO122" s="62"/>
      <c r="BP122" s="62"/>
    </row>
    <row r="123" spans="6:68" ht="45" customHeight="1">
      <c r="F123" s="87"/>
      <c r="G123" s="87"/>
      <c r="H123" s="87"/>
      <c r="I123" s="87"/>
      <c r="J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  <c r="BD123" s="87"/>
      <c r="BE123" s="87"/>
      <c r="BF123" s="87"/>
      <c r="BG123" s="87"/>
      <c r="BH123" s="87"/>
      <c r="BI123" s="87"/>
      <c r="BJ123" s="87"/>
      <c r="BK123" s="62"/>
      <c r="BL123" s="62"/>
      <c r="BM123" s="62"/>
      <c r="BN123" s="62"/>
      <c r="BO123" s="62"/>
      <c r="BP123" s="62"/>
    </row>
    <row r="124" spans="6:68" ht="45" customHeight="1">
      <c r="F124" s="87"/>
      <c r="G124" s="87"/>
      <c r="H124" s="87"/>
      <c r="I124" s="87"/>
      <c r="J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62"/>
      <c r="BL124" s="62"/>
      <c r="BM124" s="62"/>
      <c r="BN124" s="62"/>
      <c r="BO124" s="62"/>
      <c r="BP124" s="62"/>
    </row>
    <row r="125" spans="6:68" ht="45" customHeight="1">
      <c r="F125" s="87"/>
      <c r="G125" s="87"/>
      <c r="H125" s="87"/>
      <c r="I125" s="87"/>
      <c r="J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62"/>
      <c r="BL125" s="62"/>
      <c r="BM125" s="62"/>
      <c r="BN125" s="62"/>
      <c r="BO125" s="62"/>
      <c r="BP125" s="62"/>
    </row>
    <row r="126" spans="6:68" ht="45" customHeight="1">
      <c r="F126" s="87"/>
      <c r="G126" s="87"/>
      <c r="H126" s="87"/>
      <c r="I126" s="87"/>
      <c r="J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  <c r="BD126" s="87"/>
      <c r="BE126" s="87"/>
      <c r="BF126" s="87"/>
      <c r="BG126" s="87"/>
      <c r="BH126" s="87"/>
      <c r="BI126" s="87"/>
      <c r="BJ126" s="87"/>
      <c r="BK126" s="62"/>
      <c r="BL126" s="62"/>
      <c r="BM126" s="62"/>
      <c r="BN126" s="62"/>
      <c r="BO126" s="62"/>
      <c r="BP126" s="62"/>
    </row>
    <row r="127" spans="6:68" ht="45" customHeight="1">
      <c r="F127" s="87"/>
      <c r="G127" s="87"/>
      <c r="H127" s="87"/>
      <c r="I127" s="87"/>
      <c r="J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62"/>
      <c r="BL127" s="62"/>
      <c r="BM127" s="62"/>
      <c r="BN127" s="62"/>
      <c r="BO127" s="62"/>
      <c r="BP127" s="62"/>
    </row>
    <row r="128" spans="6:68" ht="45" customHeight="1">
      <c r="F128" s="87"/>
      <c r="G128" s="87"/>
      <c r="H128" s="87"/>
      <c r="I128" s="87"/>
      <c r="J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62"/>
      <c r="BL128" s="62"/>
      <c r="BM128" s="62"/>
      <c r="BN128" s="62"/>
      <c r="BO128" s="62"/>
      <c r="BP128" s="62"/>
    </row>
    <row r="129" spans="6:68" ht="45" customHeight="1">
      <c r="F129" s="87"/>
      <c r="G129" s="87"/>
      <c r="H129" s="87"/>
      <c r="I129" s="87"/>
      <c r="J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  <c r="BD129" s="87"/>
      <c r="BE129" s="87"/>
      <c r="BF129" s="87"/>
      <c r="BG129" s="87"/>
      <c r="BH129" s="87"/>
      <c r="BI129" s="87"/>
      <c r="BJ129" s="87"/>
      <c r="BK129" s="87"/>
      <c r="BL129" s="87"/>
      <c r="BM129" s="87"/>
      <c r="BN129" s="87"/>
      <c r="BO129" s="87"/>
      <c r="BP129" s="87"/>
    </row>
    <row r="130" spans="6:68" ht="45" customHeight="1">
      <c r="F130" s="87"/>
      <c r="G130" s="87"/>
      <c r="H130" s="87"/>
      <c r="I130" s="87"/>
      <c r="J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87"/>
      <c r="BO130" s="87"/>
      <c r="BP130" s="87"/>
    </row>
    <row r="131" spans="6:68" ht="45" customHeight="1">
      <c r="F131" s="87"/>
      <c r="G131" s="87"/>
      <c r="H131" s="87"/>
      <c r="I131" s="87"/>
      <c r="J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  <c r="BN131" s="87"/>
      <c r="BO131" s="87"/>
      <c r="BP131" s="87"/>
    </row>
    <row r="132" spans="6:68" ht="45" customHeight="1">
      <c r="F132" s="87"/>
      <c r="G132" s="87"/>
      <c r="H132" s="87"/>
      <c r="I132" s="87"/>
      <c r="J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  <c r="BD132" s="87"/>
      <c r="BE132" s="87"/>
      <c r="BF132" s="87"/>
      <c r="BG132" s="87"/>
      <c r="BH132" s="87"/>
      <c r="BI132" s="87"/>
      <c r="BJ132" s="87"/>
      <c r="BK132" s="87"/>
      <c r="BL132" s="87"/>
      <c r="BM132" s="87"/>
      <c r="BN132" s="87"/>
      <c r="BO132" s="87"/>
      <c r="BP132" s="87"/>
    </row>
  </sheetData>
  <mergeCells count="44">
    <mergeCell ref="A1:AX1"/>
    <mergeCell ref="R2:AC2"/>
    <mergeCell ref="AD2:AX2"/>
    <mergeCell ref="R3:S3"/>
    <mergeCell ref="T3:U3"/>
    <mergeCell ref="V3:W3"/>
    <mergeCell ref="X3:Y3"/>
    <mergeCell ref="Z3:AA3"/>
    <mergeCell ref="AB3:AC3"/>
    <mergeCell ref="AD3:AE3"/>
    <mergeCell ref="AL3:AM3"/>
    <mergeCell ref="AN3:AO3"/>
    <mergeCell ref="Q2:Q4"/>
    <mergeCell ref="AF3:AG3"/>
    <mergeCell ref="AH3:AI3"/>
    <mergeCell ref="AJ3:AK3"/>
    <mergeCell ref="A2:A4"/>
    <mergeCell ref="C2:C4"/>
    <mergeCell ref="AP3:AR3"/>
    <mergeCell ref="AS3:AU3"/>
    <mergeCell ref="AV3:AX3"/>
    <mergeCell ref="K2:K4"/>
    <mergeCell ref="L2:L4"/>
    <mergeCell ref="H3:H4"/>
    <mergeCell ref="I3:I4"/>
    <mergeCell ref="M2:M4"/>
    <mergeCell ref="N2:N4"/>
    <mergeCell ref="O2:O4"/>
    <mergeCell ref="P2:P4"/>
    <mergeCell ref="B2:B4"/>
    <mergeCell ref="BI3:BJ3"/>
    <mergeCell ref="BK3:BL3"/>
    <mergeCell ref="BM3:BN3"/>
    <mergeCell ref="BO3:BP3"/>
    <mergeCell ref="D2:D4"/>
    <mergeCell ref="E2:E4"/>
    <mergeCell ref="F2:F4"/>
    <mergeCell ref="G2:G4"/>
    <mergeCell ref="J2:J4"/>
    <mergeCell ref="BA3:BB3"/>
    <mergeCell ref="BC3:BD3"/>
    <mergeCell ref="BE3:BF3"/>
    <mergeCell ref="BG3:BH3"/>
    <mergeCell ref="AY3:AZ3"/>
  </mergeCells>
  <pageMargins left="0.7" right="0.7" top="0.75" bottom="0.75" header="0.3" footer="0.3"/>
  <pageSetup scale="24" orientation="portrait" r:id="rId1"/>
  <colBreaks count="2" manualBreakCount="2">
    <brk id="25" max="18" man="1"/>
    <brk id="47" max="1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8"/>
  <sheetViews>
    <sheetView rightToLeft="1" view="pageBreakPreview" topLeftCell="A10" zoomScale="70" zoomScaleNormal="70" zoomScaleSheetLayoutView="70" workbookViewId="0">
      <selection activeCell="J5" sqref="J5"/>
    </sheetView>
  </sheetViews>
  <sheetFormatPr defaultColWidth="8.7109375" defaultRowHeight="25.5"/>
  <cols>
    <col min="1" max="1" width="8.7109375" style="26"/>
    <col min="2" max="2" width="8.85546875" style="37" bestFit="1" customWidth="1"/>
    <col min="3" max="3" width="13.85546875" style="37" customWidth="1"/>
    <col min="4" max="8" width="8.85546875" style="37" bestFit="1" customWidth="1"/>
    <col min="9" max="9" width="8.7109375" style="37"/>
    <col min="10" max="14" width="8.85546875" style="37" bestFit="1" customWidth="1"/>
    <col min="15" max="15" width="8.7109375" style="37"/>
    <col min="16" max="16" width="8.85546875" style="37" bestFit="1" customWidth="1"/>
    <col min="17" max="17" width="8.7109375" style="37"/>
    <col min="18" max="18" width="8.85546875" style="26" bestFit="1" customWidth="1"/>
    <col min="19" max="19" width="8.7109375" style="26"/>
    <col min="20" max="20" width="8.85546875" style="26" bestFit="1" customWidth="1"/>
    <col min="21" max="21" width="8.7109375" style="26"/>
    <col min="22" max="22" width="8.85546875" style="26" bestFit="1" customWidth="1"/>
    <col min="23" max="23" width="8.7109375" style="26"/>
    <col min="24" max="24" width="8.85546875" style="26" bestFit="1" customWidth="1"/>
    <col min="25" max="25" width="10.5703125" style="26" customWidth="1"/>
    <col min="26" max="26" width="8.85546875" style="26" bestFit="1" customWidth="1"/>
    <col min="27" max="27" width="8.7109375" style="37"/>
    <col min="28" max="28" width="8.85546875" style="37" bestFit="1" customWidth="1"/>
    <col min="29" max="29" width="8.7109375" style="37"/>
    <col min="30" max="30" width="8.85546875" style="37" bestFit="1" customWidth="1"/>
    <col min="31" max="31" width="8.7109375" style="37"/>
    <col min="32" max="32" width="8.85546875" style="37" bestFit="1" customWidth="1"/>
    <col min="33" max="33" width="8.7109375" style="37"/>
    <col min="34" max="34" width="8.85546875" style="37" bestFit="1" customWidth="1"/>
    <col min="35" max="35" width="8.7109375" style="37"/>
    <col min="36" max="39" width="8.85546875" style="37" bestFit="1" customWidth="1"/>
    <col min="40" max="40" width="11.7109375" style="37" customWidth="1"/>
    <col min="41" max="53" width="8.85546875" style="37" bestFit="1" customWidth="1"/>
    <col min="54" max="54" width="9.85546875" style="37" bestFit="1" customWidth="1"/>
    <col min="55" max="55" width="9.85546875" style="37" customWidth="1"/>
    <col min="56" max="56" width="8.7109375" style="37"/>
    <col min="57" max="57" width="8.85546875" style="37" bestFit="1" customWidth="1"/>
    <col min="58" max="58" width="9.85546875" style="37" bestFit="1" customWidth="1"/>
    <col min="59" max="59" width="8.7109375" style="37"/>
    <col min="60" max="60" width="8.85546875" style="37" bestFit="1" customWidth="1"/>
    <col min="61" max="61" width="9.85546875" style="37" bestFit="1" customWidth="1"/>
    <col min="62" max="62" width="8.7109375" style="37"/>
    <col min="63" max="63" width="8.85546875" style="37" bestFit="1" customWidth="1"/>
    <col min="64" max="64" width="9.85546875" style="37" bestFit="1" customWidth="1"/>
    <col min="65" max="16384" width="8.7109375" style="37"/>
  </cols>
  <sheetData>
    <row r="1" spans="1:74" s="26" customFormat="1" ht="45" customHeight="1" thickTop="1" thickBot="1">
      <c r="B1" s="554" t="s">
        <v>75</v>
      </c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5"/>
    </row>
    <row r="2" spans="1:74" s="28" customFormat="1" ht="33" customHeight="1" thickBot="1">
      <c r="A2" s="27"/>
      <c r="B2" s="565" t="s">
        <v>0</v>
      </c>
      <c r="C2" s="544" t="s">
        <v>1</v>
      </c>
      <c r="D2" s="544" t="s">
        <v>6</v>
      </c>
      <c r="E2" s="544" t="s">
        <v>48</v>
      </c>
      <c r="F2" s="545"/>
      <c r="G2" s="545" t="s">
        <v>110</v>
      </c>
      <c r="H2" s="545" t="s">
        <v>111</v>
      </c>
      <c r="I2" s="544" t="s">
        <v>242</v>
      </c>
      <c r="J2" s="556"/>
      <c r="K2" s="556"/>
      <c r="L2" s="556"/>
      <c r="M2" s="556"/>
      <c r="N2" s="556"/>
      <c r="O2" s="556"/>
      <c r="P2" s="557"/>
      <c r="Q2" s="558"/>
      <c r="R2" s="559" t="s">
        <v>76</v>
      </c>
      <c r="S2" s="560"/>
      <c r="T2" s="560"/>
      <c r="U2" s="560"/>
      <c r="V2" s="560"/>
      <c r="W2" s="560"/>
      <c r="X2" s="560"/>
      <c r="Y2" s="560"/>
      <c r="Z2" s="560"/>
      <c r="AA2" s="560"/>
      <c r="AB2" s="560"/>
      <c r="AC2" s="560"/>
      <c r="AD2" s="560"/>
      <c r="AE2" s="560"/>
      <c r="AF2" s="561" t="s">
        <v>77</v>
      </c>
      <c r="AG2" s="561"/>
      <c r="AH2" s="561"/>
      <c r="AI2" s="561"/>
      <c r="AJ2" s="327"/>
      <c r="AK2" s="327"/>
      <c r="AL2" s="327"/>
      <c r="AM2" s="327"/>
      <c r="AN2" s="327"/>
      <c r="AO2" s="327"/>
      <c r="AP2" s="327"/>
      <c r="AQ2" s="327"/>
      <c r="AR2" s="327"/>
      <c r="AS2" s="327"/>
      <c r="AT2" s="327"/>
      <c r="AU2" s="327"/>
      <c r="AV2" s="327"/>
      <c r="AW2" s="327"/>
      <c r="AX2" s="327"/>
      <c r="AY2" s="327"/>
      <c r="AZ2" s="327"/>
      <c r="BA2" s="327"/>
      <c r="BB2" s="327"/>
      <c r="BC2" s="327"/>
      <c r="BD2" s="327"/>
      <c r="BE2" s="327"/>
      <c r="BF2" s="327"/>
      <c r="BG2" s="327"/>
      <c r="BH2" s="327"/>
      <c r="BI2" s="327"/>
      <c r="BJ2" s="327"/>
      <c r="BK2" s="327"/>
      <c r="BL2" s="327"/>
      <c r="BM2" s="328"/>
    </row>
    <row r="3" spans="1:74" s="28" customFormat="1" ht="127.5" customHeight="1" thickTop="1" thickBot="1">
      <c r="A3" s="27"/>
      <c r="B3" s="566"/>
      <c r="C3" s="473"/>
      <c r="D3" s="473"/>
      <c r="E3" s="473"/>
      <c r="F3" s="473"/>
      <c r="G3" s="476"/>
      <c r="H3" s="473"/>
      <c r="I3" s="478"/>
      <c r="J3" s="562" t="s">
        <v>109</v>
      </c>
      <c r="K3" s="562"/>
      <c r="L3" s="562" t="s">
        <v>243</v>
      </c>
      <c r="M3" s="562"/>
      <c r="N3" s="562" t="s">
        <v>244</v>
      </c>
      <c r="O3" s="562"/>
      <c r="P3" s="563" t="s">
        <v>245</v>
      </c>
      <c r="Q3" s="564"/>
      <c r="R3" s="468" t="s">
        <v>246</v>
      </c>
      <c r="S3" s="564"/>
      <c r="T3" s="468" t="s">
        <v>247</v>
      </c>
      <c r="U3" s="564"/>
      <c r="V3" s="468" t="s">
        <v>248</v>
      </c>
      <c r="W3" s="564"/>
      <c r="X3" s="468" t="s">
        <v>249</v>
      </c>
      <c r="Y3" s="564"/>
      <c r="Z3" s="468" t="s">
        <v>250</v>
      </c>
      <c r="AA3" s="564"/>
      <c r="AB3" s="468" t="s">
        <v>251</v>
      </c>
      <c r="AC3" s="564"/>
      <c r="AD3" s="468" t="s">
        <v>252</v>
      </c>
      <c r="AE3" s="563"/>
      <c r="AF3" s="546" t="s">
        <v>253</v>
      </c>
      <c r="AG3" s="568"/>
      <c r="AH3" s="563" t="s">
        <v>254</v>
      </c>
      <c r="AI3" s="564"/>
      <c r="AJ3" s="468" t="s">
        <v>78</v>
      </c>
      <c r="AK3" s="563"/>
      <c r="AL3" s="564"/>
      <c r="AM3" s="468" t="s">
        <v>79</v>
      </c>
      <c r="AN3" s="563"/>
      <c r="AO3" s="564"/>
      <c r="AP3" s="468" t="s">
        <v>80</v>
      </c>
      <c r="AQ3" s="564"/>
      <c r="AR3" s="468" t="s">
        <v>81</v>
      </c>
      <c r="AS3" s="563"/>
      <c r="AT3" s="564"/>
      <c r="AU3" s="468" t="s">
        <v>88</v>
      </c>
      <c r="AV3" s="563"/>
      <c r="AW3" s="564"/>
      <c r="AX3" s="468" t="s">
        <v>82</v>
      </c>
      <c r="AY3" s="563"/>
      <c r="AZ3" s="570"/>
      <c r="BA3" s="563" t="s">
        <v>83</v>
      </c>
      <c r="BB3" s="563"/>
      <c r="BC3" s="563"/>
      <c r="BD3" s="564"/>
      <c r="BE3" s="468" t="s">
        <v>84</v>
      </c>
      <c r="BF3" s="563"/>
      <c r="BG3" s="563"/>
      <c r="BH3" s="546" t="s">
        <v>85</v>
      </c>
      <c r="BI3" s="547"/>
      <c r="BJ3" s="548"/>
      <c r="BK3" s="549" t="s">
        <v>160</v>
      </c>
      <c r="BL3" s="550"/>
      <c r="BM3" s="551"/>
      <c r="BN3" s="552"/>
      <c r="BO3" s="552"/>
      <c r="BP3" s="553"/>
      <c r="BQ3" s="552"/>
      <c r="BR3" s="552"/>
      <c r="BS3" s="552"/>
      <c r="BT3" s="552"/>
      <c r="BU3" s="552"/>
      <c r="BV3" s="552"/>
    </row>
    <row r="4" spans="1:74" s="28" customFormat="1" ht="292.5" customHeight="1" thickBot="1">
      <c r="A4" s="27"/>
      <c r="B4" s="567"/>
      <c r="C4" s="474"/>
      <c r="D4" s="474"/>
      <c r="E4" s="474"/>
      <c r="F4" s="474"/>
      <c r="G4" s="477"/>
      <c r="H4" s="474"/>
      <c r="I4" s="474"/>
      <c r="J4" s="329" t="s">
        <v>320</v>
      </c>
      <c r="K4" s="340" t="s">
        <v>149</v>
      </c>
      <c r="L4" s="344" t="s">
        <v>321</v>
      </c>
      <c r="M4" s="340" t="s">
        <v>149</v>
      </c>
      <c r="N4" s="121" t="s">
        <v>302</v>
      </c>
      <c r="O4" s="329" t="s">
        <v>149</v>
      </c>
      <c r="P4" s="339" t="s">
        <v>259</v>
      </c>
      <c r="Q4" s="340" t="s">
        <v>149</v>
      </c>
      <c r="R4" s="339" t="s">
        <v>260</v>
      </c>
      <c r="S4" s="35" t="s">
        <v>149</v>
      </c>
      <c r="T4" s="339" t="s">
        <v>261</v>
      </c>
      <c r="U4" s="35" t="s">
        <v>149</v>
      </c>
      <c r="V4" s="345" t="s">
        <v>262</v>
      </c>
      <c r="W4" s="35" t="s">
        <v>149</v>
      </c>
      <c r="X4" s="33" t="s">
        <v>263</v>
      </c>
      <c r="Y4" s="35" t="s">
        <v>149</v>
      </c>
      <c r="Z4" s="331" t="s">
        <v>264</v>
      </c>
      <c r="AA4" s="35" t="s">
        <v>149</v>
      </c>
      <c r="AB4" s="331" t="s">
        <v>265</v>
      </c>
      <c r="AC4" s="35" t="s">
        <v>149</v>
      </c>
      <c r="AD4" s="33" t="s">
        <v>266</v>
      </c>
      <c r="AE4" s="35" t="s">
        <v>149</v>
      </c>
      <c r="AF4" s="332" t="s">
        <v>267</v>
      </c>
      <c r="AG4" s="350" t="s">
        <v>149</v>
      </c>
      <c r="AH4" s="33" t="s">
        <v>268</v>
      </c>
      <c r="AI4" s="35" t="s">
        <v>149</v>
      </c>
      <c r="AJ4" s="36" t="s">
        <v>270</v>
      </c>
      <c r="AK4" s="36" t="s">
        <v>269</v>
      </c>
      <c r="AL4" s="350" t="s">
        <v>149</v>
      </c>
      <c r="AM4" s="34" t="s">
        <v>255</v>
      </c>
      <c r="AN4" s="36" t="s">
        <v>271</v>
      </c>
      <c r="AO4" s="350" t="s">
        <v>149</v>
      </c>
      <c r="AP4" s="331" t="s">
        <v>272</v>
      </c>
      <c r="AQ4" s="350" t="s">
        <v>149</v>
      </c>
      <c r="AR4" s="358" t="s">
        <v>273</v>
      </c>
      <c r="AS4" s="359" t="s">
        <v>284</v>
      </c>
      <c r="AT4" s="350" t="s">
        <v>149</v>
      </c>
      <c r="AU4" s="120" t="s">
        <v>2</v>
      </c>
      <c r="AV4" s="330" t="s">
        <v>274</v>
      </c>
      <c r="AW4" s="350" t="s">
        <v>149</v>
      </c>
      <c r="AX4" s="120" t="s">
        <v>2</v>
      </c>
      <c r="AY4" s="121" t="s">
        <v>274</v>
      </c>
      <c r="AZ4" s="350" t="s">
        <v>149</v>
      </c>
      <c r="BA4" s="331" t="s">
        <v>278</v>
      </c>
      <c r="BB4" s="333" t="s">
        <v>279</v>
      </c>
      <c r="BC4" s="357" t="s">
        <v>280</v>
      </c>
      <c r="BD4" s="350" t="s">
        <v>149</v>
      </c>
      <c r="BE4" s="33" t="s">
        <v>2</v>
      </c>
      <c r="BF4" s="357" t="s">
        <v>281</v>
      </c>
      <c r="BG4" s="350" t="s">
        <v>149</v>
      </c>
      <c r="BH4" s="332" t="s">
        <v>2</v>
      </c>
      <c r="BI4" s="357" t="s">
        <v>282</v>
      </c>
      <c r="BJ4" s="350" t="s">
        <v>149</v>
      </c>
      <c r="BK4" s="334" t="s">
        <v>86</v>
      </c>
      <c r="BL4" s="357" t="s">
        <v>283</v>
      </c>
      <c r="BM4" s="350" t="s">
        <v>149</v>
      </c>
      <c r="BN4" s="335"/>
      <c r="BO4" s="336"/>
      <c r="BP4" s="335"/>
      <c r="BQ4" s="335"/>
      <c r="BR4" s="336"/>
      <c r="BS4" s="335"/>
      <c r="BT4" s="337"/>
      <c r="BU4" s="337"/>
      <c r="BV4" s="337"/>
    </row>
    <row r="5" spans="1:74" ht="20.100000000000001" customHeight="1" thickTop="1" thickBot="1">
      <c r="B5" s="100">
        <v>1</v>
      </c>
      <c r="C5" s="7"/>
      <c r="D5" s="143"/>
      <c r="E5" s="143"/>
      <c r="F5" s="6"/>
      <c r="G5" s="143"/>
      <c r="H5" s="6"/>
      <c r="I5" s="2"/>
      <c r="J5" s="101">
        <f>F5*70%</f>
        <v>0</v>
      </c>
      <c r="K5" s="343"/>
      <c r="L5" s="342">
        <f>F5*70%</f>
        <v>0</v>
      </c>
      <c r="M5" s="343"/>
      <c r="N5" s="1">
        <v>3</v>
      </c>
      <c r="O5" s="52"/>
      <c r="P5" s="2">
        <v>15</v>
      </c>
      <c r="Q5" s="341"/>
      <c r="R5" s="4">
        <v>15</v>
      </c>
      <c r="S5" s="341"/>
      <c r="T5" s="4">
        <v>15</v>
      </c>
      <c r="U5" s="24"/>
      <c r="V5" s="2">
        <v>60</v>
      </c>
      <c r="W5" s="24"/>
      <c r="X5" s="2">
        <v>30</v>
      </c>
      <c r="Y5" s="24"/>
      <c r="Z5" s="2">
        <v>9</v>
      </c>
      <c r="AA5" s="341"/>
      <c r="AB5" s="2">
        <v>30</v>
      </c>
      <c r="AC5" s="341"/>
      <c r="AD5" s="5">
        <v>450</v>
      </c>
      <c r="AE5" s="349"/>
      <c r="AF5" s="13">
        <v>180</v>
      </c>
      <c r="AG5" s="346"/>
      <c r="AH5" s="104">
        <v>9</v>
      </c>
      <c r="AI5" s="346"/>
      <c r="AJ5" s="1"/>
      <c r="AK5" s="122">
        <f>AJ5*20/100/4</f>
        <v>0</v>
      </c>
      <c r="AL5" s="346"/>
      <c r="AM5" s="1"/>
      <c r="AN5" s="122">
        <f>AM5*20/100/4</f>
        <v>0</v>
      </c>
      <c r="AO5" s="346"/>
      <c r="AP5" s="2"/>
      <c r="AQ5" s="346"/>
      <c r="AR5" s="2"/>
      <c r="AS5" s="122">
        <f>AR5*100/100/4</f>
        <v>0</v>
      </c>
      <c r="AT5" s="346"/>
      <c r="AU5" s="2"/>
      <c r="AV5" s="122">
        <f>AU5*2/100+AU5</f>
        <v>0</v>
      </c>
      <c r="AW5" s="346"/>
      <c r="AX5" s="2"/>
      <c r="AY5" s="352">
        <f>AX5*2/100+AX5</f>
        <v>0</v>
      </c>
      <c r="AZ5" s="346"/>
      <c r="BA5" s="1"/>
      <c r="BB5" s="1"/>
      <c r="BC5" s="122">
        <f>BB5*25/100</f>
        <v>0</v>
      </c>
      <c r="BD5" s="346"/>
      <c r="BE5" s="104"/>
      <c r="BF5" s="122">
        <f>BB5*25/100</f>
        <v>0</v>
      </c>
      <c r="BG5" s="346"/>
      <c r="BH5" s="13"/>
      <c r="BI5" s="122">
        <f>BB5*25/100</f>
        <v>0</v>
      </c>
      <c r="BJ5" s="346"/>
      <c r="BK5" s="105"/>
      <c r="BL5" s="122">
        <f>BB5*25/100</f>
        <v>0</v>
      </c>
      <c r="BM5" s="346"/>
      <c r="BN5" s="106"/>
      <c r="BO5" s="106"/>
      <c r="BP5" s="106"/>
      <c r="BQ5" s="107"/>
      <c r="BR5" s="106"/>
      <c r="BS5" s="106"/>
      <c r="BT5" s="107"/>
      <c r="BU5" s="106"/>
      <c r="BV5" s="108"/>
    </row>
    <row r="6" spans="1:74" ht="20.100000000000001" customHeight="1" thickTop="1" thickBot="1">
      <c r="B6" s="100">
        <v>2</v>
      </c>
      <c r="C6" s="7"/>
      <c r="D6" s="143"/>
      <c r="E6" s="143"/>
      <c r="F6" s="6"/>
      <c r="G6" s="143"/>
      <c r="H6" s="6"/>
      <c r="I6" s="2"/>
      <c r="J6" s="101">
        <f t="shared" ref="J6:J16" si="0">F6*70%</f>
        <v>0</v>
      </c>
      <c r="K6" s="343"/>
      <c r="L6" s="342">
        <f t="shared" ref="L6:L16" si="1">F6*70%</f>
        <v>0</v>
      </c>
      <c r="M6" s="343"/>
      <c r="N6" s="1">
        <v>3</v>
      </c>
      <c r="O6" s="52"/>
      <c r="P6" s="2">
        <v>15</v>
      </c>
      <c r="Q6" s="341"/>
      <c r="R6" s="4">
        <v>15</v>
      </c>
      <c r="S6" s="341"/>
      <c r="T6" s="4">
        <v>15</v>
      </c>
      <c r="U6" s="24"/>
      <c r="V6" s="2">
        <v>60</v>
      </c>
      <c r="W6" s="24"/>
      <c r="X6" s="2">
        <v>30</v>
      </c>
      <c r="Y6" s="24"/>
      <c r="Z6" s="2">
        <v>9</v>
      </c>
      <c r="AA6" s="341"/>
      <c r="AB6" s="2">
        <v>30</v>
      </c>
      <c r="AC6" s="341"/>
      <c r="AD6" s="5">
        <v>450</v>
      </c>
      <c r="AE6" s="349"/>
      <c r="AF6" s="13">
        <v>180</v>
      </c>
      <c r="AG6" s="341"/>
      <c r="AH6" s="104">
        <v>9</v>
      </c>
      <c r="AI6" s="341"/>
      <c r="AJ6" s="1"/>
      <c r="AK6" s="122">
        <f t="shared" ref="AK6:AK16" si="2">AJ6*20/100/4</f>
        <v>0</v>
      </c>
      <c r="AL6" s="341"/>
      <c r="AM6" s="1"/>
      <c r="AN6" s="122">
        <f t="shared" ref="AN6:AN16" si="3">AM6*20/100/4</f>
        <v>0</v>
      </c>
      <c r="AO6" s="341"/>
      <c r="AP6" s="2"/>
      <c r="AQ6" s="341"/>
      <c r="AR6" s="2"/>
      <c r="AS6" s="122">
        <f t="shared" ref="AS6:AS16" si="4">AR6*100/100/4</f>
        <v>0</v>
      </c>
      <c r="AT6" s="341"/>
      <c r="AU6" s="2"/>
      <c r="AV6" s="122">
        <f t="shared" ref="AV6:AV15" si="5">AU6*2/100+AU6</f>
        <v>0</v>
      </c>
      <c r="AW6" s="341"/>
      <c r="AX6" s="2"/>
      <c r="AY6" s="352">
        <f t="shared" ref="AY6:AY16" si="6">AX6*2/100+AX6</f>
        <v>0</v>
      </c>
      <c r="AZ6" s="341"/>
      <c r="BA6" s="1"/>
      <c r="BB6" s="1"/>
      <c r="BC6" s="122">
        <f t="shared" ref="BC6:BC16" si="7">BB6*25/100</f>
        <v>0</v>
      </c>
      <c r="BD6" s="341"/>
      <c r="BE6" s="109"/>
      <c r="BF6" s="122">
        <f t="shared" ref="BF6:BF16" si="8">BB6*25/100</f>
        <v>0</v>
      </c>
      <c r="BG6" s="341"/>
      <c r="BH6" s="2"/>
      <c r="BI6" s="122">
        <f t="shared" ref="BI6:BI16" si="9">BB6*25/100</f>
        <v>0</v>
      </c>
      <c r="BJ6" s="341"/>
      <c r="BK6" s="105"/>
      <c r="BL6" s="122">
        <f t="shared" ref="BL6:BL16" si="10">BB6*25/100</f>
        <v>0</v>
      </c>
      <c r="BM6" s="341"/>
      <c r="BN6" s="106"/>
      <c r="BO6" s="106"/>
      <c r="BP6" s="106"/>
      <c r="BQ6" s="107"/>
      <c r="BR6" s="106"/>
      <c r="BS6" s="106"/>
      <c r="BT6" s="107"/>
      <c r="BU6" s="106"/>
      <c r="BV6" s="108"/>
    </row>
    <row r="7" spans="1:74" ht="20.100000000000001" customHeight="1" thickTop="1" thickBot="1">
      <c r="B7" s="100">
        <v>3</v>
      </c>
      <c r="C7" s="7"/>
      <c r="D7" s="143"/>
      <c r="E7" s="143"/>
      <c r="F7" s="6"/>
      <c r="G7" s="143"/>
      <c r="H7" s="6"/>
      <c r="I7" s="2"/>
      <c r="J7" s="101">
        <f t="shared" si="0"/>
        <v>0</v>
      </c>
      <c r="K7" s="343"/>
      <c r="L7" s="342">
        <f t="shared" si="1"/>
        <v>0</v>
      </c>
      <c r="M7" s="343"/>
      <c r="N7" s="1">
        <v>3</v>
      </c>
      <c r="O7" s="52"/>
      <c r="P7" s="2">
        <v>15</v>
      </c>
      <c r="Q7" s="341"/>
      <c r="R7" s="4">
        <v>15</v>
      </c>
      <c r="S7" s="341"/>
      <c r="T7" s="4">
        <v>15</v>
      </c>
      <c r="U7" s="24"/>
      <c r="V7" s="2">
        <v>60</v>
      </c>
      <c r="W7" s="24"/>
      <c r="X7" s="2">
        <v>30</v>
      </c>
      <c r="Y7" s="24"/>
      <c r="Z7" s="2">
        <v>9</v>
      </c>
      <c r="AA7" s="341"/>
      <c r="AB7" s="2">
        <v>30</v>
      </c>
      <c r="AC7" s="341"/>
      <c r="AD7" s="5">
        <v>450</v>
      </c>
      <c r="AE7" s="349"/>
      <c r="AF7" s="13">
        <v>180</v>
      </c>
      <c r="AG7" s="341"/>
      <c r="AH7" s="104">
        <v>9</v>
      </c>
      <c r="AI7" s="341"/>
      <c r="AJ7" s="1"/>
      <c r="AK7" s="122">
        <f t="shared" si="2"/>
        <v>0</v>
      </c>
      <c r="AL7" s="341"/>
      <c r="AM7" s="1"/>
      <c r="AN7" s="122">
        <f t="shared" si="3"/>
        <v>0</v>
      </c>
      <c r="AO7" s="341"/>
      <c r="AP7" s="2"/>
      <c r="AQ7" s="341"/>
      <c r="AR7" s="2"/>
      <c r="AS7" s="122">
        <f t="shared" si="4"/>
        <v>0</v>
      </c>
      <c r="AT7" s="341"/>
      <c r="AU7" s="2"/>
      <c r="AV7" s="122">
        <f t="shared" si="5"/>
        <v>0</v>
      </c>
      <c r="AW7" s="341"/>
      <c r="AX7" s="2"/>
      <c r="AY7" s="352">
        <f t="shared" si="6"/>
        <v>0</v>
      </c>
      <c r="AZ7" s="341"/>
      <c r="BA7" s="1"/>
      <c r="BB7" s="1"/>
      <c r="BC7" s="122">
        <f t="shared" si="7"/>
        <v>0</v>
      </c>
      <c r="BD7" s="341"/>
      <c r="BE7" s="109"/>
      <c r="BF7" s="122">
        <f t="shared" si="8"/>
        <v>0</v>
      </c>
      <c r="BG7" s="341"/>
      <c r="BH7" s="2"/>
      <c r="BI7" s="122">
        <f t="shared" si="9"/>
        <v>0</v>
      </c>
      <c r="BJ7" s="341"/>
      <c r="BK7" s="105"/>
      <c r="BL7" s="122">
        <f t="shared" si="10"/>
        <v>0</v>
      </c>
      <c r="BM7" s="341"/>
      <c r="BN7" s="106"/>
      <c r="BO7" s="106"/>
      <c r="BP7" s="106"/>
      <c r="BQ7" s="106"/>
      <c r="BR7" s="106"/>
      <c r="BS7" s="106"/>
      <c r="BT7" s="107"/>
      <c r="BU7" s="106"/>
      <c r="BV7" s="108"/>
    </row>
    <row r="8" spans="1:74" ht="20.100000000000001" customHeight="1" thickTop="1" thickBot="1">
      <c r="B8" s="100">
        <v>4</v>
      </c>
      <c r="C8" s="7"/>
      <c r="D8" s="143"/>
      <c r="E8" s="143"/>
      <c r="F8" s="6"/>
      <c r="G8" s="143"/>
      <c r="H8" s="6"/>
      <c r="I8" s="2"/>
      <c r="J8" s="101">
        <f t="shared" si="0"/>
        <v>0</v>
      </c>
      <c r="K8" s="343"/>
      <c r="L8" s="342">
        <f t="shared" si="1"/>
        <v>0</v>
      </c>
      <c r="M8" s="343"/>
      <c r="N8" s="1">
        <v>3</v>
      </c>
      <c r="O8" s="52"/>
      <c r="P8" s="2">
        <v>15</v>
      </c>
      <c r="Q8" s="341"/>
      <c r="R8" s="4">
        <v>15</v>
      </c>
      <c r="S8" s="341"/>
      <c r="T8" s="4">
        <v>15</v>
      </c>
      <c r="U8" s="24"/>
      <c r="V8" s="2">
        <v>60</v>
      </c>
      <c r="W8" s="24"/>
      <c r="X8" s="2">
        <v>30</v>
      </c>
      <c r="Y8" s="24"/>
      <c r="Z8" s="2">
        <v>9</v>
      </c>
      <c r="AA8" s="341"/>
      <c r="AB8" s="2">
        <v>30</v>
      </c>
      <c r="AC8" s="341"/>
      <c r="AD8" s="5">
        <v>450</v>
      </c>
      <c r="AE8" s="349"/>
      <c r="AF8" s="13">
        <v>180</v>
      </c>
      <c r="AG8" s="341"/>
      <c r="AH8" s="104">
        <v>9</v>
      </c>
      <c r="AI8" s="341"/>
      <c r="AJ8" s="1"/>
      <c r="AK8" s="122">
        <f t="shared" si="2"/>
        <v>0</v>
      </c>
      <c r="AL8" s="341"/>
      <c r="AM8" s="1"/>
      <c r="AN8" s="122">
        <f t="shared" si="3"/>
        <v>0</v>
      </c>
      <c r="AO8" s="341"/>
      <c r="AP8" s="2"/>
      <c r="AQ8" s="341"/>
      <c r="AR8" s="2"/>
      <c r="AS8" s="122">
        <f t="shared" si="4"/>
        <v>0</v>
      </c>
      <c r="AT8" s="341"/>
      <c r="AU8" s="2"/>
      <c r="AV8" s="122">
        <f t="shared" si="5"/>
        <v>0</v>
      </c>
      <c r="AW8" s="341"/>
      <c r="AX8" s="2"/>
      <c r="AY8" s="352">
        <f t="shared" si="6"/>
        <v>0</v>
      </c>
      <c r="AZ8" s="341"/>
      <c r="BA8" s="1"/>
      <c r="BB8" s="1"/>
      <c r="BC8" s="122">
        <f t="shared" si="7"/>
        <v>0</v>
      </c>
      <c r="BD8" s="341"/>
      <c r="BE8" s="109"/>
      <c r="BF8" s="122">
        <f t="shared" si="8"/>
        <v>0</v>
      </c>
      <c r="BG8" s="341"/>
      <c r="BH8" s="2"/>
      <c r="BI8" s="122">
        <f t="shared" si="9"/>
        <v>0</v>
      </c>
      <c r="BJ8" s="341"/>
      <c r="BK8" s="105"/>
      <c r="BL8" s="122">
        <f t="shared" si="10"/>
        <v>0</v>
      </c>
      <c r="BM8" s="341"/>
      <c r="BN8" s="106"/>
      <c r="BO8" s="106"/>
      <c r="BP8" s="106"/>
      <c r="BQ8" s="106"/>
      <c r="BR8" s="106"/>
      <c r="BS8" s="106"/>
      <c r="BT8" s="108"/>
      <c r="BU8" s="106"/>
      <c r="BV8" s="108"/>
    </row>
    <row r="9" spans="1:74" ht="20.100000000000001" customHeight="1" thickTop="1" thickBot="1">
      <c r="B9" s="100">
        <v>5</v>
      </c>
      <c r="C9" s="7"/>
      <c r="D9" s="143"/>
      <c r="E9" s="143"/>
      <c r="F9" s="6"/>
      <c r="G9" s="143"/>
      <c r="H9" s="6"/>
      <c r="I9" s="2"/>
      <c r="J9" s="101">
        <f t="shared" si="0"/>
        <v>0</v>
      </c>
      <c r="K9" s="343"/>
      <c r="L9" s="342">
        <f t="shared" si="1"/>
        <v>0</v>
      </c>
      <c r="M9" s="343"/>
      <c r="N9" s="1">
        <v>3</v>
      </c>
      <c r="O9" s="52"/>
      <c r="P9" s="2">
        <v>15</v>
      </c>
      <c r="Q9" s="341"/>
      <c r="R9" s="4">
        <v>15</v>
      </c>
      <c r="S9" s="341"/>
      <c r="T9" s="4">
        <v>15</v>
      </c>
      <c r="U9" s="24"/>
      <c r="V9" s="2">
        <v>60</v>
      </c>
      <c r="W9" s="24"/>
      <c r="X9" s="2">
        <v>30</v>
      </c>
      <c r="Y9" s="24"/>
      <c r="Z9" s="2">
        <v>9</v>
      </c>
      <c r="AA9" s="341"/>
      <c r="AB9" s="2">
        <v>30</v>
      </c>
      <c r="AC9" s="341"/>
      <c r="AD9" s="5">
        <v>450</v>
      </c>
      <c r="AE9" s="349"/>
      <c r="AF9" s="13">
        <v>180</v>
      </c>
      <c r="AG9" s="341"/>
      <c r="AH9" s="104">
        <v>9</v>
      </c>
      <c r="AI9" s="341"/>
      <c r="AJ9" s="1"/>
      <c r="AK9" s="122">
        <f t="shared" si="2"/>
        <v>0</v>
      </c>
      <c r="AL9" s="341"/>
      <c r="AM9" s="1"/>
      <c r="AN9" s="122">
        <f t="shared" si="3"/>
        <v>0</v>
      </c>
      <c r="AO9" s="341"/>
      <c r="AP9" s="2"/>
      <c r="AQ9" s="341"/>
      <c r="AR9" s="2"/>
      <c r="AS9" s="122">
        <f t="shared" si="4"/>
        <v>0</v>
      </c>
      <c r="AT9" s="341"/>
      <c r="AU9" s="2"/>
      <c r="AV9" s="122">
        <f t="shared" si="5"/>
        <v>0</v>
      </c>
      <c r="AW9" s="341"/>
      <c r="AX9" s="2"/>
      <c r="AY9" s="352">
        <f t="shared" si="6"/>
        <v>0</v>
      </c>
      <c r="AZ9" s="341"/>
      <c r="BA9" s="1"/>
      <c r="BB9" s="1"/>
      <c r="BC9" s="122">
        <f t="shared" si="7"/>
        <v>0</v>
      </c>
      <c r="BD9" s="341"/>
      <c r="BE9" s="109"/>
      <c r="BF9" s="122">
        <f t="shared" si="8"/>
        <v>0</v>
      </c>
      <c r="BG9" s="341"/>
      <c r="BH9" s="2"/>
      <c r="BI9" s="122">
        <f t="shared" si="9"/>
        <v>0</v>
      </c>
      <c r="BJ9" s="341"/>
      <c r="BK9" s="105"/>
      <c r="BL9" s="122">
        <f t="shared" si="10"/>
        <v>0</v>
      </c>
      <c r="BM9" s="341"/>
      <c r="BN9" s="106"/>
      <c r="BO9" s="106"/>
      <c r="BP9" s="106"/>
      <c r="BQ9" s="107"/>
      <c r="BR9" s="106"/>
      <c r="BS9" s="106"/>
      <c r="BT9" s="107"/>
      <c r="BU9" s="106"/>
      <c r="BV9" s="108"/>
    </row>
    <row r="10" spans="1:74" ht="20.100000000000001" customHeight="1" thickTop="1" thickBot="1">
      <c r="B10" s="100">
        <v>6</v>
      </c>
      <c r="C10" s="7"/>
      <c r="D10" s="143"/>
      <c r="E10" s="143"/>
      <c r="F10" s="6"/>
      <c r="G10" s="143"/>
      <c r="H10" s="6"/>
      <c r="I10" s="2"/>
      <c r="J10" s="101">
        <f t="shared" si="0"/>
        <v>0</v>
      </c>
      <c r="K10" s="343"/>
      <c r="L10" s="342">
        <f t="shared" si="1"/>
        <v>0</v>
      </c>
      <c r="M10" s="343"/>
      <c r="N10" s="1">
        <v>3</v>
      </c>
      <c r="O10" s="52"/>
      <c r="P10" s="2">
        <v>15</v>
      </c>
      <c r="Q10" s="341"/>
      <c r="R10" s="4">
        <v>15</v>
      </c>
      <c r="S10" s="341"/>
      <c r="T10" s="4">
        <v>15</v>
      </c>
      <c r="U10" s="24"/>
      <c r="V10" s="2">
        <v>60</v>
      </c>
      <c r="W10" s="24"/>
      <c r="X10" s="2">
        <v>30</v>
      </c>
      <c r="Y10" s="24"/>
      <c r="Z10" s="2">
        <v>9</v>
      </c>
      <c r="AA10" s="341"/>
      <c r="AB10" s="2">
        <v>30</v>
      </c>
      <c r="AC10" s="341"/>
      <c r="AD10" s="5">
        <v>450</v>
      </c>
      <c r="AE10" s="349"/>
      <c r="AF10" s="13">
        <v>180</v>
      </c>
      <c r="AG10" s="349"/>
      <c r="AH10" s="104">
        <v>9</v>
      </c>
      <c r="AI10" s="343"/>
      <c r="AJ10" s="1"/>
      <c r="AK10" s="122">
        <f t="shared" si="2"/>
        <v>0</v>
      </c>
      <c r="AL10" s="349"/>
      <c r="AM10" s="1"/>
      <c r="AN10" s="122">
        <f t="shared" si="3"/>
        <v>0</v>
      </c>
      <c r="AO10" s="349"/>
      <c r="AP10" s="2"/>
      <c r="AQ10" s="349"/>
      <c r="AR10" s="2"/>
      <c r="AS10" s="122">
        <f t="shared" si="4"/>
        <v>0</v>
      </c>
      <c r="AT10" s="349"/>
      <c r="AU10" s="2"/>
      <c r="AV10" s="122">
        <f t="shared" si="5"/>
        <v>0</v>
      </c>
      <c r="AW10" s="349"/>
      <c r="AX10" s="2"/>
      <c r="AY10" s="352">
        <f t="shared" si="6"/>
        <v>0</v>
      </c>
      <c r="AZ10" s="349"/>
      <c r="BA10" s="1"/>
      <c r="BB10" s="1"/>
      <c r="BC10" s="122">
        <f t="shared" si="7"/>
        <v>0</v>
      </c>
      <c r="BD10" s="349"/>
      <c r="BE10" s="109"/>
      <c r="BF10" s="122">
        <f t="shared" si="8"/>
        <v>0</v>
      </c>
      <c r="BG10" s="349"/>
      <c r="BH10" s="2"/>
      <c r="BI10" s="122">
        <f t="shared" si="9"/>
        <v>0</v>
      </c>
      <c r="BJ10" s="349"/>
      <c r="BK10" s="105"/>
      <c r="BL10" s="122">
        <f t="shared" si="10"/>
        <v>0</v>
      </c>
      <c r="BM10" s="349"/>
      <c r="BN10" s="106"/>
      <c r="BO10" s="106"/>
      <c r="BP10" s="106"/>
      <c r="BQ10" s="106"/>
      <c r="BR10" s="106"/>
      <c r="BS10" s="106"/>
      <c r="BT10" s="107"/>
      <c r="BU10" s="106"/>
      <c r="BV10" s="108"/>
    </row>
    <row r="11" spans="1:74" ht="20.100000000000001" customHeight="1" thickTop="1" thickBot="1">
      <c r="B11" s="100">
        <v>7</v>
      </c>
      <c r="C11" s="7"/>
      <c r="D11" s="143"/>
      <c r="E11" s="143"/>
      <c r="F11" s="6"/>
      <c r="G11" s="143"/>
      <c r="H11" s="6"/>
      <c r="I11" s="2"/>
      <c r="J11" s="101">
        <f t="shared" si="0"/>
        <v>0</v>
      </c>
      <c r="K11" s="343"/>
      <c r="L11" s="342">
        <f t="shared" si="1"/>
        <v>0</v>
      </c>
      <c r="M11" s="343"/>
      <c r="N11" s="1">
        <v>3</v>
      </c>
      <c r="O11" s="52"/>
      <c r="P11" s="2">
        <v>15</v>
      </c>
      <c r="Q11" s="341"/>
      <c r="R11" s="4">
        <v>15</v>
      </c>
      <c r="S11" s="341"/>
      <c r="T11" s="4">
        <v>15</v>
      </c>
      <c r="U11" s="24"/>
      <c r="V11" s="2">
        <v>60</v>
      </c>
      <c r="W11" s="24"/>
      <c r="X11" s="2">
        <v>30</v>
      </c>
      <c r="Y11" s="24"/>
      <c r="Z11" s="2">
        <v>9</v>
      </c>
      <c r="AA11" s="341"/>
      <c r="AB11" s="2">
        <v>30</v>
      </c>
      <c r="AC11" s="341"/>
      <c r="AD11" s="5">
        <v>450</v>
      </c>
      <c r="AE11" s="349"/>
      <c r="AF11" s="13">
        <v>180</v>
      </c>
      <c r="AG11" s="349"/>
      <c r="AH11" s="104">
        <v>9</v>
      </c>
      <c r="AI11" s="343"/>
      <c r="AJ11" s="1"/>
      <c r="AK11" s="122">
        <f t="shared" si="2"/>
        <v>0</v>
      </c>
      <c r="AL11" s="349"/>
      <c r="AM11" s="1"/>
      <c r="AN11" s="122">
        <f t="shared" si="3"/>
        <v>0</v>
      </c>
      <c r="AO11" s="349"/>
      <c r="AP11" s="2"/>
      <c r="AQ11" s="349"/>
      <c r="AR11" s="2"/>
      <c r="AS11" s="122">
        <f t="shared" si="4"/>
        <v>0</v>
      </c>
      <c r="AT11" s="349"/>
      <c r="AU11" s="2"/>
      <c r="AV11" s="122">
        <f t="shared" si="5"/>
        <v>0</v>
      </c>
      <c r="AW11" s="349"/>
      <c r="AX11" s="2"/>
      <c r="AY11" s="352">
        <f t="shared" si="6"/>
        <v>0</v>
      </c>
      <c r="AZ11" s="349"/>
      <c r="BA11" s="1"/>
      <c r="BB11" s="1"/>
      <c r="BC11" s="122">
        <f t="shared" si="7"/>
        <v>0</v>
      </c>
      <c r="BD11" s="349"/>
      <c r="BE11" s="109"/>
      <c r="BF11" s="122">
        <f t="shared" si="8"/>
        <v>0</v>
      </c>
      <c r="BG11" s="349"/>
      <c r="BH11" s="2"/>
      <c r="BI11" s="122">
        <f t="shared" si="9"/>
        <v>0</v>
      </c>
      <c r="BJ11" s="349"/>
      <c r="BK11" s="105"/>
      <c r="BL11" s="122">
        <f t="shared" si="10"/>
        <v>0</v>
      </c>
      <c r="BM11" s="349"/>
      <c r="BN11" s="106"/>
      <c r="BO11" s="106"/>
      <c r="BP11" s="106"/>
      <c r="BQ11" s="106"/>
      <c r="BR11" s="106"/>
      <c r="BS11" s="106"/>
      <c r="BT11" s="107"/>
      <c r="BU11" s="106"/>
      <c r="BV11" s="108"/>
    </row>
    <row r="12" spans="1:74" ht="20.100000000000001" customHeight="1" thickTop="1" thickBot="1">
      <c r="B12" s="100">
        <v>8</v>
      </c>
      <c r="C12" s="7"/>
      <c r="D12" s="143"/>
      <c r="E12" s="143"/>
      <c r="F12" s="6"/>
      <c r="G12" s="143"/>
      <c r="H12" s="6"/>
      <c r="I12" s="2"/>
      <c r="J12" s="101">
        <f t="shared" si="0"/>
        <v>0</v>
      </c>
      <c r="K12" s="343"/>
      <c r="L12" s="342">
        <f t="shared" si="1"/>
        <v>0</v>
      </c>
      <c r="M12" s="343"/>
      <c r="N12" s="1">
        <v>3</v>
      </c>
      <c r="O12" s="52"/>
      <c r="P12" s="2">
        <v>15</v>
      </c>
      <c r="Q12" s="341"/>
      <c r="R12" s="4">
        <v>15</v>
      </c>
      <c r="S12" s="341"/>
      <c r="T12" s="4">
        <v>15</v>
      </c>
      <c r="U12" s="24"/>
      <c r="V12" s="2">
        <v>60</v>
      </c>
      <c r="W12" s="24"/>
      <c r="X12" s="2">
        <v>30</v>
      </c>
      <c r="Y12" s="24"/>
      <c r="Z12" s="2">
        <v>9</v>
      </c>
      <c r="AA12" s="341"/>
      <c r="AB12" s="2">
        <v>30</v>
      </c>
      <c r="AC12" s="341"/>
      <c r="AD12" s="5">
        <v>450</v>
      </c>
      <c r="AE12" s="349"/>
      <c r="AF12" s="13">
        <v>180</v>
      </c>
      <c r="AG12" s="349"/>
      <c r="AH12" s="104">
        <v>9</v>
      </c>
      <c r="AI12" s="343"/>
      <c r="AJ12" s="1"/>
      <c r="AK12" s="122">
        <f t="shared" si="2"/>
        <v>0</v>
      </c>
      <c r="AL12" s="349"/>
      <c r="AM12" s="1"/>
      <c r="AN12" s="122">
        <f t="shared" si="3"/>
        <v>0</v>
      </c>
      <c r="AO12" s="349"/>
      <c r="AP12" s="2"/>
      <c r="AQ12" s="349"/>
      <c r="AR12" s="2"/>
      <c r="AS12" s="122">
        <f t="shared" si="4"/>
        <v>0</v>
      </c>
      <c r="AT12" s="349"/>
      <c r="AU12" s="2"/>
      <c r="AV12" s="122">
        <f t="shared" si="5"/>
        <v>0</v>
      </c>
      <c r="AW12" s="349"/>
      <c r="AX12" s="2"/>
      <c r="AY12" s="352">
        <f t="shared" si="6"/>
        <v>0</v>
      </c>
      <c r="AZ12" s="349"/>
      <c r="BA12" s="1"/>
      <c r="BB12" s="1"/>
      <c r="BC12" s="122">
        <f t="shared" si="7"/>
        <v>0</v>
      </c>
      <c r="BD12" s="349"/>
      <c r="BE12" s="109"/>
      <c r="BF12" s="122">
        <f t="shared" si="8"/>
        <v>0</v>
      </c>
      <c r="BG12" s="349"/>
      <c r="BH12" s="2"/>
      <c r="BI12" s="122">
        <f t="shared" si="9"/>
        <v>0</v>
      </c>
      <c r="BJ12" s="349"/>
      <c r="BK12" s="105"/>
      <c r="BL12" s="122">
        <f t="shared" si="10"/>
        <v>0</v>
      </c>
      <c r="BM12" s="349"/>
      <c r="BN12" s="106"/>
      <c r="BO12" s="106"/>
      <c r="BP12" s="106"/>
      <c r="BQ12" s="107"/>
      <c r="BR12" s="106"/>
      <c r="BS12" s="106"/>
      <c r="BT12" s="107"/>
      <c r="BU12" s="106"/>
      <c r="BV12" s="108"/>
    </row>
    <row r="13" spans="1:74" ht="20.100000000000001" customHeight="1" thickTop="1" thickBot="1">
      <c r="B13" s="100">
        <v>9</v>
      </c>
      <c r="C13" s="7"/>
      <c r="D13" s="143"/>
      <c r="E13" s="143"/>
      <c r="F13" s="6"/>
      <c r="G13" s="143"/>
      <c r="H13" s="6"/>
      <c r="I13" s="2"/>
      <c r="J13" s="101">
        <f t="shared" si="0"/>
        <v>0</v>
      </c>
      <c r="K13" s="343"/>
      <c r="L13" s="342">
        <f t="shared" si="1"/>
        <v>0</v>
      </c>
      <c r="M13" s="343"/>
      <c r="N13" s="1">
        <v>3</v>
      </c>
      <c r="O13" s="52"/>
      <c r="P13" s="2">
        <v>15</v>
      </c>
      <c r="Q13" s="341"/>
      <c r="R13" s="4">
        <v>15</v>
      </c>
      <c r="S13" s="341"/>
      <c r="T13" s="4">
        <v>15</v>
      </c>
      <c r="U13" s="24"/>
      <c r="V13" s="2">
        <v>60</v>
      </c>
      <c r="W13" s="24"/>
      <c r="X13" s="2">
        <v>30</v>
      </c>
      <c r="Y13" s="24"/>
      <c r="Z13" s="2">
        <v>9</v>
      </c>
      <c r="AA13" s="341"/>
      <c r="AB13" s="2">
        <v>30</v>
      </c>
      <c r="AC13" s="341"/>
      <c r="AD13" s="5">
        <v>450</v>
      </c>
      <c r="AE13" s="349"/>
      <c r="AF13" s="13">
        <v>180</v>
      </c>
      <c r="AG13" s="349"/>
      <c r="AH13" s="104">
        <v>9</v>
      </c>
      <c r="AI13" s="343"/>
      <c r="AJ13" s="1"/>
      <c r="AK13" s="122">
        <f t="shared" si="2"/>
        <v>0</v>
      </c>
      <c r="AL13" s="349"/>
      <c r="AM13" s="1"/>
      <c r="AN13" s="122">
        <f t="shared" si="3"/>
        <v>0</v>
      </c>
      <c r="AO13" s="349"/>
      <c r="AP13" s="2"/>
      <c r="AQ13" s="349"/>
      <c r="AR13" s="2"/>
      <c r="AS13" s="122">
        <f t="shared" si="4"/>
        <v>0</v>
      </c>
      <c r="AT13" s="349"/>
      <c r="AU13" s="2"/>
      <c r="AV13" s="122">
        <f t="shared" si="5"/>
        <v>0</v>
      </c>
      <c r="AW13" s="349"/>
      <c r="AX13" s="2"/>
      <c r="AY13" s="352">
        <f t="shared" si="6"/>
        <v>0</v>
      </c>
      <c r="AZ13" s="349"/>
      <c r="BA13" s="1"/>
      <c r="BB13" s="1"/>
      <c r="BC13" s="122">
        <f t="shared" si="7"/>
        <v>0</v>
      </c>
      <c r="BD13" s="349"/>
      <c r="BE13" s="109"/>
      <c r="BF13" s="122">
        <f t="shared" si="8"/>
        <v>0</v>
      </c>
      <c r="BG13" s="349"/>
      <c r="BH13" s="2"/>
      <c r="BI13" s="122">
        <f t="shared" si="9"/>
        <v>0</v>
      </c>
      <c r="BJ13" s="349"/>
      <c r="BK13" s="105"/>
      <c r="BL13" s="122">
        <f t="shared" si="10"/>
        <v>0</v>
      </c>
      <c r="BM13" s="349"/>
      <c r="BN13" s="106"/>
      <c r="BO13" s="106"/>
      <c r="BP13" s="106"/>
      <c r="BQ13" s="106"/>
      <c r="BR13" s="106"/>
      <c r="BS13" s="106"/>
      <c r="BT13" s="107"/>
      <c r="BU13" s="106"/>
      <c r="BV13" s="108"/>
    </row>
    <row r="14" spans="1:74" ht="20.100000000000001" customHeight="1" thickTop="1" thickBot="1">
      <c r="B14" s="100">
        <v>10</v>
      </c>
      <c r="C14" s="7"/>
      <c r="D14" s="143"/>
      <c r="E14" s="143"/>
      <c r="F14" s="6"/>
      <c r="G14" s="143"/>
      <c r="H14" s="6"/>
      <c r="I14" s="2"/>
      <c r="J14" s="101">
        <f t="shared" si="0"/>
        <v>0</v>
      </c>
      <c r="K14" s="343"/>
      <c r="L14" s="342">
        <f t="shared" si="1"/>
        <v>0</v>
      </c>
      <c r="M14" s="343"/>
      <c r="N14" s="1">
        <v>3</v>
      </c>
      <c r="O14" s="52"/>
      <c r="P14" s="2">
        <v>15</v>
      </c>
      <c r="Q14" s="341"/>
      <c r="R14" s="4">
        <v>15</v>
      </c>
      <c r="S14" s="341"/>
      <c r="T14" s="4">
        <v>15</v>
      </c>
      <c r="U14" s="24"/>
      <c r="V14" s="2">
        <v>60</v>
      </c>
      <c r="W14" s="24"/>
      <c r="X14" s="2">
        <v>30</v>
      </c>
      <c r="Y14" s="24"/>
      <c r="Z14" s="2">
        <v>9</v>
      </c>
      <c r="AA14" s="341"/>
      <c r="AB14" s="2">
        <v>30</v>
      </c>
      <c r="AC14" s="341"/>
      <c r="AD14" s="5">
        <v>450</v>
      </c>
      <c r="AE14" s="349"/>
      <c r="AF14" s="13">
        <v>180</v>
      </c>
      <c r="AG14" s="349"/>
      <c r="AH14" s="104">
        <v>9</v>
      </c>
      <c r="AI14" s="343"/>
      <c r="AJ14" s="1"/>
      <c r="AK14" s="122">
        <f t="shared" si="2"/>
        <v>0</v>
      </c>
      <c r="AL14" s="349"/>
      <c r="AM14" s="1"/>
      <c r="AN14" s="122">
        <f t="shared" si="3"/>
        <v>0</v>
      </c>
      <c r="AO14" s="349"/>
      <c r="AP14" s="2"/>
      <c r="AQ14" s="349"/>
      <c r="AR14" s="2"/>
      <c r="AS14" s="122">
        <f t="shared" si="4"/>
        <v>0</v>
      </c>
      <c r="AT14" s="349"/>
      <c r="AU14" s="2"/>
      <c r="AV14" s="122">
        <f t="shared" si="5"/>
        <v>0</v>
      </c>
      <c r="AW14" s="349"/>
      <c r="AX14" s="2"/>
      <c r="AY14" s="352">
        <f t="shared" si="6"/>
        <v>0</v>
      </c>
      <c r="AZ14" s="349"/>
      <c r="BA14" s="1"/>
      <c r="BB14" s="1"/>
      <c r="BC14" s="122">
        <f t="shared" si="7"/>
        <v>0</v>
      </c>
      <c r="BD14" s="349"/>
      <c r="BE14" s="104"/>
      <c r="BF14" s="122">
        <f t="shared" si="8"/>
        <v>0</v>
      </c>
      <c r="BG14" s="349"/>
      <c r="BH14" s="13"/>
      <c r="BI14" s="122">
        <f t="shared" si="9"/>
        <v>0</v>
      </c>
      <c r="BJ14" s="349"/>
      <c r="BK14" s="105"/>
      <c r="BL14" s="122">
        <f t="shared" si="10"/>
        <v>0</v>
      </c>
      <c r="BM14" s="349"/>
      <c r="BN14" s="106"/>
      <c r="BO14" s="106"/>
      <c r="BP14" s="106"/>
      <c r="BQ14" s="107"/>
      <c r="BR14" s="106"/>
      <c r="BS14" s="106"/>
      <c r="BT14" s="107"/>
      <c r="BU14" s="106"/>
      <c r="BV14" s="108"/>
    </row>
    <row r="15" spans="1:74" ht="20.100000000000001" customHeight="1" thickTop="1" thickBot="1">
      <c r="B15" s="110">
        <v>11</v>
      </c>
      <c r="C15" s="212"/>
      <c r="D15" s="146"/>
      <c r="E15" s="12"/>
      <c r="F15" s="12"/>
      <c r="G15" s="144"/>
      <c r="H15" s="12"/>
      <c r="I15" s="338"/>
      <c r="J15" s="101">
        <f t="shared" si="0"/>
        <v>0</v>
      </c>
      <c r="K15" s="343"/>
      <c r="L15" s="342">
        <f t="shared" si="1"/>
        <v>0</v>
      </c>
      <c r="M15" s="343"/>
      <c r="N15" s="1">
        <v>3</v>
      </c>
      <c r="O15" s="52"/>
      <c r="P15" s="2">
        <v>15</v>
      </c>
      <c r="Q15" s="341"/>
      <c r="R15" s="4">
        <v>15</v>
      </c>
      <c r="S15" s="346"/>
      <c r="T15" s="4">
        <v>15</v>
      </c>
      <c r="U15" s="24"/>
      <c r="V15" s="2">
        <v>60</v>
      </c>
      <c r="W15" s="24"/>
      <c r="X15" s="2">
        <v>30</v>
      </c>
      <c r="Y15" s="24"/>
      <c r="Z15" s="2">
        <v>9</v>
      </c>
      <c r="AA15" s="341"/>
      <c r="AB15" s="2">
        <v>30</v>
      </c>
      <c r="AC15" s="341"/>
      <c r="AD15" s="5">
        <v>450</v>
      </c>
      <c r="AE15" s="349"/>
      <c r="AF15" s="13">
        <v>180</v>
      </c>
      <c r="AG15" s="349"/>
      <c r="AH15" s="104">
        <v>9</v>
      </c>
      <c r="AI15" s="343"/>
      <c r="AJ15" s="1"/>
      <c r="AK15" s="122">
        <f t="shared" si="2"/>
        <v>0</v>
      </c>
      <c r="AL15" s="349"/>
      <c r="AM15" s="1"/>
      <c r="AN15" s="122">
        <f t="shared" si="3"/>
        <v>0</v>
      </c>
      <c r="AO15" s="349"/>
      <c r="AP15" s="2"/>
      <c r="AQ15" s="349"/>
      <c r="AR15" s="338"/>
      <c r="AS15" s="122">
        <f t="shared" si="4"/>
        <v>0</v>
      </c>
      <c r="AT15" s="349"/>
      <c r="AU15" s="338"/>
      <c r="AV15" s="122">
        <f t="shared" si="5"/>
        <v>0</v>
      </c>
      <c r="AW15" s="349"/>
      <c r="AX15" s="338"/>
      <c r="AY15" s="352">
        <f t="shared" si="6"/>
        <v>0</v>
      </c>
      <c r="AZ15" s="349"/>
      <c r="BA15" s="1"/>
      <c r="BB15" s="1"/>
      <c r="BC15" s="122">
        <f t="shared" si="7"/>
        <v>0</v>
      </c>
      <c r="BD15" s="349"/>
      <c r="BE15" s="104"/>
      <c r="BF15" s="122">
        <f t="shared" si="8"/>
        <v>0</v>
      </c>
      <c r="BG15" s="349"/>
      <c r="BH15" s="13"/>
      <c r="BI15" s="122">
        <f t="shared" si="9"/>
        <v>0</v>
      </c>
      <c r="BJ15" s="349"/>
      <c r="BK15" s="105"/>
      <c r="BL15" s="122">
        <f t="shared" si="10"/>
        <v>0</v>
      </c>
      <c r="BM15" s="349"/>
      <c r="BN15" s="106"/>
      <c r="BO15" s="106"/>
      <c r="BP15" s="106"/>
      <c r="BQ15" s="107"/>
      <c r="BR15" s="106"/>
      <c r="BS15" s="106"/>
      <c r="BT15" s="108"/>
      <c r="BU15" s="106"/>
      <c r="BV15" s="108"/>
    </row>
    <row r="16" spans="1:74" ht="20.100000000000001" customHeight="1" thickTop="1" thickBot="1">
      <c r="B16" s="111">
        <v>12</v>
      </c>
      <c r="C16" s="112"/>
      <c r="D16" s="143"/>
      <c r="E16" s="113"/>
      <c r="F16" s="113"/>
      <c r="G16" s="145"/>
      <c r="H16" s="113"/>
      <c r="I16" s="338"/>
      <c r="J16" s="101">
        <f t="shared" si="0"/>
        <v>0</v>
      </c>
      <c r="K16" s="343"/>
      <c r="L16" s="342">
        <f t="shared" si="1"/>
        <v>0</v>
      </c>
      <c r="M16" s="343"/>
      <c r="N16" s="1">
        <v>3</v>
      </c>
      <c r="O16" s="52"/>
      <c r="P16" s="2">
        <v>15</v>
      </c>
      <c r="Q16" s="341"/>
      <c r="R16" s="4">
        <v>15</v>
      </c>
      <c r="S16" s="347"/>
      <c r="T16" s="115">
        <v>5</v>
      </c>
      <c r="U16" s="348"/>
      <c r="V16" s="2">
        <v>60</v>
      </c>
      <c r="W16" s="348"/>
      <c r="X16" s="2">
        <v>30</v>
      </c>
      <c r="Y16" s="348"/>
      <c r="Z16" s="2">
        <v>9</v>
      </c>
      <c r="AA16" s="341"/>
      <c r="AB16" s="2">
        <v>30</v>
      </c>
      <c r="AC16" s="341"/>
      <c r="AD16" s="5">
        <v>450</v>
      </c>
      <c r="AE16" s="349"/>
      <c r="AF16" s="13">
        <v>180</v>
      </c>
      <c r="AG16" s="349"/>
      <c r="AH16" s="104">
        <v>9</v>
      </c>
      <c r="AI16" s="343"/>
      <c r="AJ16" s="103"/>
      <c r="AK16" s="122">
        <f t="shared" si="2"/>
        <v>0</v>
      </c>
      <c r="AL16" s="349"/>
      <c r="AM16" s="103"/>
      <c r="AN16" s="122">
        <f t="shared" si="3"/>
        <v>0</v>
      </c>
      <c r="AO16" s="349"/>
      <c r="AP16" s="114"/>
      <c r="AQ16" s="349"/>
      <c r="AR16" s="338"/>
      <c r="AS16" s="122">
        <f t="shared" si="4"/>
        <v>0</v>
      </c>
      <c r="AT16" s="349"/>
      <c r="AU16" s="338"/>
      <c r="AV16" s="122">
        <v>1</v>
      </c>
      <c r="AW16" s="349"/>
      <c r="AX16" s="338"/>
      <c r="AY16" s="352">
        <f t="shared" si="6"/>
        <v>0</v>
      </c>
      <c r="AZ16" s="349"/>
      <c r="BA16" s="103"/>
      <c r="BB16" s="103"/>
      <c r="BC16" s="122">
        <f t="shared" si="7"/>
        <v>0</v>
      </c>
      <c r="BD16" s="349"/>
      <c r="BE16" s="116"/>
      <c r="BF16" s="122">
        <f t="shared" si="8"/>
        <v>0</v>
      </c>
      <c r="BG16" s="349"/>
      <c r="BH16" s="114"/>
      <c r="BI16" s="122">
        <f t="shared" si="9"/>
        <v>0</v>
      </c>
      <c r="BJ16" s="349"/>
      <c r="BK16" s="102"/>
      <c r="BL16" s="122">
        <f t="shared" si="10"/>
        <v>0</v>
      </c>
      <c r="BM16" s="349"/>
      <c r="BN16" s="106"/>
      <c r="BO16" s="106"/>
      <c r="BP16" s="106"/>
      <c r="BQ16" s="107"/>
      <c r="BR16" s="106"/>
      <c r="BS16" s="106"/>
      <c r="BT16" s="107"/>
      <c r="BU16" s="106"/>
      <c r="BV16" s="108"/>
    </row>
    <row r="17" spans="2:31" s="37" customFormat="1">
      <c r="B17" s="117"/>
      <c r="C17" s="118" t="s">
        <v>87</v>
      </c>
      <c r="D17" s="569" t="s">
        <v>256</v>
      </c>
      <c r="E17" s="569"/>
      <c r="F17" s="569"/>
      <c r="G17" s="569"/>
      <c r="H17" s="569"/>
      <c r="I17" s="569"/>
      <c r="J17" s="569"/>
      <c r="K17" s="569"/>
      <c r="L17" s="569"/>
      <c r="M17" s="569"/>
      <c r="N17" s="569"/>
      <c r="O17" s="106"/>
      <c r="P17" s="106"/>
      <c r="Q17" s="106"/>
      <c r="R17" s="108"/>
      <c r="S17" s="108"/>
      <c r="T17" s="119"/>
      <c r="U17" s="119"/>
      <c r="V17" s="108"/>
      <c r="W17" s="108"/>
      <c r="X17" s="106"/>
      <c r="Y17" s="106"/>
      <c r="Z17" s="106"/>
      <c r="AA17" s="106"/>
      <c r="AB17" s="106"/>
      <c r="AC17" s="106"/>
      <c r="AD17" s="108"/>
      <c r="AE17" s="108"/>
    </row>
    <row r="18" spans="2:31" s="37" customFormat="1">
      <c r="B18" s="117"/>
      <c r="C18" s="118" t="s">
        <v>257</v>
      </c>
      <c r="D18" s="569" t="s">
        <v>258</v>
      </c>
      <c r="E18" s="569"/>
      <c r="F18" s="569"/>
      <c r="G18" s="569"/>
      <c r="H18" s="569"/>
      <c r="I18" s="569"/>
      <c r="J18" s="569"/>
      <c r="K18" s="569"/>
      <c r="L18" s="569"/>
      <c r="M18" s="569"/>
      <c r="N18" s="569"/>
      <c r="O18" s="106"/>
      <c r="P18" s="106"/>
      <c r="Q18" s="106"/>
      <c r="R18" s="108"/>
      <c r="S18" s="108"/>
      <c r="T18" s="119"/>
      <c r="U18" s="119"/>
      <c r="V18" s="108"/>
      <c r="W18" s="108"/>
      <c r="X18" s="106"/>
      <c r="Y18" s="106"/>
      <c r="Z18" s="106"/>
      <c r="AA18" s="106"/>
      <c r="AB18" s="106"/>
      <c r="AC18" s="106"/>
      <c r="AD18" s="108"/>
      <c r="AE18" s="108"/>
    </row>
    <row r="19" spans="2:31" s="26" customFormat="1"/>
    <row r="20" spans="2:31" s="26" customFormat="1"/>
    <row r="21" spans="2:31" s="26" customFormat="1"/>
    <row r="22" spans="2:31" s="26" customFormat="1"/>
    <row r="23" spans="2:31" s="26" customFormat="1"/>
    <row r="24" spans="2:31" s="26" customFormat="1"/>
    <row r="25" spans="2:31" s="26" customFormat="1"/>
    <row r="26" spans="2:31" s="26" customFormat="1"/>
    <row r="27" spans="2:31" s="26" customFormat="1"/>
    <row r="28" spans="2:31" s="26" customFormat="1"/>
  </sheetData>
  <mergeCells count="40">
    <mergeCell ref="D17:N17"/>
    <mergeCell ref="D18:N18"/>
    <mergeCell ref="AR3:AT3"/>
    <mergeCell ref="AU3:AW3"/>
    <mergeCell ref="AX3:AZ3"/>
    <mergeCell ref="H2:H4"/>
    <mergeCell ref="I2:I4"/>
    <mergeCell ref="BA3:BD3"/>
    <mergeCell ref="BE3:BG3"/>
    <mergeCell ref="AF3:AG3"/>
    <mergeCell ref="AH3:AI3"/>
    <mergeCell ref="AJ3:AL3"/>
    <mergeCell ref="AM3:AO3"/>
    <mergeCell ref="AP3:AQ3"/>
    <mergeCell ref="B1:Y1"/>
    <mergeCell ref="J2:Q2"/>
    <mergeCell ref="R2:AE2"/>
    <mergeCell ref="AF2:AI2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B2:B4"/>
    <mergeCell ref="BH3:BJ3"/>
    <mergeCell ref="BK3:BM3"/>
    <mergeCell ref="BN3:BP3"/>
    <mergeCell ref="BQ3:BS3"/>
    <mergeCell ref="BT3:BV3"/>
    <mergeCell ref="C2:C4"/>
    <mergeCell ref="D2:D4"/>
    <mergeCell ref="E2:E4"/>
    <mergeCell ref="F2:F4"/>
    <mergeCell ref="G2:G4"/>
  </mergeCells>
  <pageMargins left="0" right="0" top="0.75" bottom="0.75" header="0.3" footer="0.3"/>
  <pageSetup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rightToLeft="1" view="pageBreakPreview" topLeftCell="A10" zoomScale="110" zoomScaleNormal="100" zoomScaleSheetLayoutView="110" workbookViewId="0">
      <selection activeCell="F12" sqref="F12"/>
    </sheetView>
  </sheetViews>
  <sheetFormatPr defaultRowHeight="50.25" customHeight="1"/>
  <cols>
    <col min="1" max="1" width="50" customWidth="1"/>
    <col min="2" max="2" width="40.28515625" customWidth="1"/>
    <col min="3" max="3" width="38.85546875" customWidth="1"/>
    <col min="4" max="4" width="12.28515625" customWidth="1"/>
    <col min="5" max="5" width="17.42578125" customWidth="1"/>
  </cols>
  <sheetData>
    <row r="1" spans="1:5" ht="46.5" customHeight="1" thickBot="1">
      <c r="A1" s="571" t="s">
        <v>338</v>
      </c>
      <c r="B1" s="572"/>
      <c r="C1" s="572"/>
      <c r="D1" s="572"/>
      <c r="E1" s="573"/>
    </row>
    <row r="2" spans="1:5" ht="32.25" customHeight="1">
      <c r="A2" s="413" t="s">
        <v>339</v>
      </c>
      <c r="B2" s="414" t="s">
        <v>340</v>
      </c>
      <c r="C2" s="415" t="s">
        <v>341</v>
      </c>
      <c r="D2" s="416" t="s">
        <v>342</v>
      </c>
      <c r="E2" s="417" t="s">
        <v>343</v>
      </c>
    </row>
    <row r="3" spans="1:5" ht="32.25" customHeight="1">
      <c r="A3" s="418" t="s">
        <v>344</v>
      </c>
      <c r="B3" s="418"/>
      <c r="C3" s="418"/>
      <c r="D3" s="418">
        <v>100</v>
      </c>
      <c r="E3" s="418" t="e">
        <f>B3/C3*D3</f>
        <v>#DIV/0!</v>
      </c>
    </row>
    <row r="4" spans="1:5" ht="39" customHeight="1">
      <c r="A4" s="418" t="s">
        <v>345</v>
      </c>
      <c r="B4" s="418"/>
      <c r="C4" s="418"/>
      <c r="D4" s="418">
        <v>100</v>
      </c>
      <c r="E4" s="418" t="e">
        <f>B4/C4*D4</f>
        <v>#DIV/0!</v>
      </c>
    </row>
    <row r="5" spans="1:5" ht="18">
      <c r="A5" s="419"/>
      <c r="B5" s="419"/>
      <c r="C5" s="419"/>
      <c r="D5" s="419"/>
      <c r="E5" s="419"/>
    </row>
    <row r="6" spans="1:5" ht="36" customHeight="1">
      <c r="A6" s="420" t="s">
        <v>339</v>
      </c>
      <c r="B6" s="421" t="s">
        <v>340</v>
      </c>
      <c r="C6" s="422" t="s">
        <v>341</v>
      </c>
      <c r="D6" s="423" t="s">
        <v>342</v>
      </c>
      <c r="E6" s="424" t="s">
        <v>343</v>
      </c>
    </row>
    <row r="7" spans="1:5" ht="44.25" customHeight="1">
      <c r="A7" s="418" t="s">
        <v>346</v>
      </c>
      <c r="B7" s="418"/>
      <c r="C7" s="418"/>
      <c r="D7" s="418">
        <v>100</v>
      </c>
      <c r="E7" s="418" t="e">
        <f>B7/C7*D7</f>
        <v>#DIV/0!</v>
      </c>
    </row>
    <row r="8" spans="1:5" ht="49.5" customHeight="1" thickBot="1">
      <c r="A8" s="419"/>
      <c r="B8" s="419"/>
      <c r="C8" s="419"/>
      <c r="D8" s="419"/>
      <c r="E8" s="419"/>
    </row>
    <row r="9" spans="1:5" ht="46.5" customHeight="1" thickBot="1">
      <c r="A9" s="571" t="s">
        <v>347</v>
      </c>
      <c r="B9" s="574"/>
      <c r="C9" s="574"/>
      <c r="D9" s="574"/>
      <c r="E9" s="575"/>
    </row>
    <row r="10" spans="1:5" ht="40.5" customHeight="1">
      <c r="A10" s="425" t="s">
        <v>339</v>
      </c>
      <c r="B10" s="426" t="s">
        <v>348</v>
      </c>
      <c r="C10" s="415" t="s">
        <v>349</v>
      </c>
      <c r="D10" s="416" t="s">
        <v>342</v>
      </c>
      <c r="E10" s="417" t="s">
        <v>343</v>
      </c>
    </row>
    <row r="11" spans="1:5" ht="40.5" customHeight="1">
      <c r="A11" s="427" t="s">
        <v>350</v>
      </c>
      <c r="B11" s="427"/>
      <c r="C11" s="427"/>
      <c r="D11" s="427">
        <v>100</v>
      </c>
      <c r="E11" s="427" t="e">
        <f>B11/G8C11*D11</f>
        <v>#NAME?</v>
      </c>
    </row>
    <row r="12" spans="1:5" ht="31.5" customHeight="1">
      <c r="A12" s="418" t="s">
        <v>351</v>
      </c>
      <c r="B12" s="418"/>
      <c r="C12" s="418"/>
      <c r="D12" s="418">
        <v>100</v>
      </c>
      <c r="E12" s="418" t="e">
        <f>B12/C12*D12</f>
        <v>#DIV/0!</v>
      </c>
    </row>
    <row r="13" spans="1:5" ht="42" customHeight="1" thickBot="1"/>
    <row r="14" spans="1:5" ht="53.25" customHeight="1" thickBot="1">
      <c r="A14" s="576" t="s">
        <v>352</v>
      </c>
      <c r="B14" s="577"/>
      <c r="C14" s="577"/>
      <c r="D14" s="577"/>
      <c r="E14" s="578"/>
    </row>
    <row r="15" spans="1:5" ht="36" customHeight="1">
      <c r="A15" s="428" t="s">
        <v>339</v>
      </c>
      <c r="B15" s="429" t="s">
        <v>353</v>
      </c>
      <c r="C15" s="430" t="s">
        <v>354</v>
      </c>
      <c r="D15" s="431" t="s">
        <v>342</v>
      </c>
      <c r="E15" s="432" t="s">
        <v>343</v>
      </c>
    </row>
    <row r="16" spans="1:5" ht="34.5" customHeight="1">
      <c r="A16" s="433" t="s">
        <v>355</v>
      </c>
      <c r="B16" s="434"/>
      <c r="C16" s="434"/>
      <c r="D16" s="434">
        <v>100</v>
      </c>
      <c r="E16" s="435" t="e">
        <f>B16/C16*D16</f>
        <v>#DIV/0!</v>
      </c>
    </row>
    <row r="17" ht="15"/>
    <row r="18" ht="15"/>
  </sheetData>
  <mergeCells count="3">
    <mergeCell ref="A1:E1"/>
    <mergeCell ref="A9:E9"/>
    <mergeCell ref="A14:E14"/>
  </mergeCells>
  <pageMargins left="0.7" right="0.7" top="0.75" bottom="0.75" header="0.3" footer="0.3"/>
  <pageSetup scale="56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rightToLeft="1" view="pageBreakPreview" zoomScale="70" zoomScaleNormal="70" zoomScaleSheetLayoutView="70" workbookViewId="0">
      <selection activeCell="B2" sqref="B2"/>
    </sheetView>
  </sheetViews>
  <sheetFormatPr defaultRowHeight="15"/>
  <cols>
    <col min="1" max="2" width="9.7109375" customWidth="1"/>
    <col min="3" max="3" width="13.28515625" customWidth="1"/>
    <col min="4" max="4" width="11.42578125" customWidth="1"/>
    <col min="5" max="6" width="18.5703125" customWidth="1"/>
    <col min="7" max="7" width="12.5703125" style="150" customWidth="1"/>
    <col min="8" max="8" width="11.5703125" customWidth="1"/>
    <col min="9" max="9" width="12.5703125" customWidth="1"/>
    <col min="10" max="10" width="14.140625" customWidth="1"/>
    <col min="11" max="11" width="12.28515625" customWidth="1"/>
    <col min="13" max="13" width="17.140625" customWidth="1"/>
    <col min="14" max="14" width="24" customWidth="1"/>
    <col min="15" max="15" width="22.42578125" customWidth="1"/>
  </cols>
  <sheetData>
    <row r="2" spans="1:15" ht="230.25" customHeight="1">
      <c r="A2" s="147" t="s">
        <v>0</v>
      </c>
      <c r="B2" s="147" t="s">
        <v>306</v>
      </c>
      <c r="C2" s="147" t="s">
        <v>301</v>
      </c>
      <c r="D2" s="147" t="s">
        <v>112</v>
      </c>
      <c r="E2" s="147" t="s">
        <v>113</v>
      </c>
      <c r="F2" s="148" t="s">
        <v>114</v>
      </c>
      <c r="G2" s="151" t="s">
        <v>115</v>
      </c>
      <c r="H2" s="147" t="s">
        <v>116</v>
      </c>
      <c r="I2" s="147" t="s">
        <v>51</v>
      </c>
      <c r="J2" s="154" t="s">
        <v>114</v>
      </c>
      <c r="K2" s="147" t="s">
        <v>117</v>
      </c>
      <c r="L2" s="147" t="s">
        <v>51</v>
      </c>
      <c r="M2" s="154" t="s">
        <v>114</v>
      </c>
      <c r="N2" s="192" t="s">
        <v>139</v>
      </c>
      <c r="O2" s="193" t="s">
        <v>140</v>
      </c>
    </row>
    <row r="3" spans="1:15" ht="24">
      <c r="A3" s="54"/>
      <c r="B3" s="54"/>
      <c r="C3" s="57"/>
      <c r="D3" s="58"/>
      <c r="E3" s="59"/>
      <c r="F3" s="149">
        <f t="shared" ref="F3:F14" si="0">D3*90/100/2</f>
        <v>0</v>
      </c>
      <c r="G3" s="153"/>
      <c r="H3" s="58"/>
      <c r="I3" s="59"/>
      <c r="J3" s="155">
        <f>H3*80/100/2</f>
        <v>0</v>
      </c>
      <c r="K3" s="58"/>
      <c r="L3" s="59"/>
      <c r="M3" s="156">
        <f>K3*90/100/4</f>
        <v>0</v>
      </c>
      <c r="N3" s="56"/>
      <c r="O3" s="193" t="s">
        <v>141</v>
      </c>
    </row>
    <row r="4" spans="1:15" ht="24">
      <c r="A4" s="54"/>
      <c r="B4" s="54"/>
      <c r="C4" s="60"/>
      <c r="D4" s="58"/>
      <c r="E4" s="58"/>
      <c r="F4" s="149">
        <f t="shared" si="0"/>
        <v>0</v>
      </c>
      <c r="G4" s="152"/>
      <c r="H4" s="58"/>
      <c r="I4" s="58"/>
      <c r="J4" s="155">
        <f t="shared" ref="J4:J14" si="1">H4*80/100/2</f>
        <v>0</v>
      </c>
      <c r="K4" s="58"/>
      <c r="L4" s="58"/>
      <c r="M4" s="156">
        <f t="shared" ref="M4:M14" si="2">K4*90/100/4</f>
        <v>0</v>
      </c>
      <c r="N4" s="56"/>
      <c r="O4" s="193" t="s">
        <v>141</v>
      </c>
    </row>
    <row r="5" spans="1:15" ht="24">
      <c r="A5" s="54"/>
      <c r="B5" s="54"/>
      <c r="C5" s="55"/>
      <c r="D5" s="58"/>
      <c r="E5" s="58"/>
      <c r="F5" s="149">
        <f t="shared" si="0"/>
        <v>0</v>
      </c>
      <c r="G5" s="152"/>
      <c r="H5" s="58"/>
      <c r="I5" s="58"/>
      <c r="J5" s="155">
        <f t="shared" si="1"/>
        <v>0</v>
      </c>
      <c r="K5" s="58"/>
      <c r="L5" s="58"/>
      <c r="M5" s="156">
        <f t="shared" si="2"/>
        <v>0</v>
      </c>
      <c r="N5" s="56"/>
      <c r="O5" s="193" t="s">
        <v>141</v>
      </c>
    </row>
    <row r="6" spans="1:15" ht="24">
      <c r="A6" s="54"/>
      <c r="B6" s="54"/>
      <c r="C6" s="55"/>
      <c r="D6" s="58"/>
      <c r="E6" s="58"/>
      <c r="F6" s="149">
        <f t="shared" si="0"/>
        <v>0</v>
      </c>
      <c r="G6" s="152"/>
      <c r="H6" s="58"/>
      <c r="I6" s="58"/>
      <c r="J6" s="155">
        <f t="shared" si="1"/>
        <v>0</v>
      </c>
      <c r="K6" s="58"/>
      <c r="L6" s="58"/>
      <c r="M6" s="156">
        <f t="shared" si="2"/>
        <v>0</v>
      </c>
      <c r="N6" s="56"/>
      <c r="O6" s="193" t="s">
        <v>141</v>
      </c>
    </row>
    <row r="7" spans="1:15" ht="24">
      <c r="A7" s="54"/>
      <c r="B7" s="54"/>
      <c r="C7" s="55"/>
      <c r="D7" s="58"/>
      <c r="E7" s="58"/>
      <c r="F7" s="149">
        <f t="shared" si="0"/>
        <v>0</v>
      </c>
      <c r="G7" s="152"/>
      <c r="H7" s="58"/>
      <c r="I7" s="58"/>
      <c r="J7" s="155">
        <f t="shared" si="1"/>
        <v>0</v>
      </c>
      <c r="K7" s="58"/>
      <c r="L7" s="58"/>
      <c r="M7" s="156">
        <f t="shared" si="2"/>
        <v>0</v>
      </c>
      <c r="N7" s="56"/>
      <c r="O7" s="193" t="s">
        <v>141</v>
      </c>
    </row>
    <row r="8" spans="1:15" ht="24">
      <c r="A8" s="54"/>
      <c r="B8" s="54"/>
      <c r="C8" s="60"/>
      <c r="D8" s="58"/>
      <c r="E8" s="58"/>
      <c r="F8" s="149">
        <f t="shared" si="0"/>
        <v>0</v>
      </c>
      <c r="G8" s="152"/>
      <c r="H8" s="58"/>
      <c r="I8" s="58"/>
      <c r="J8" s="155">
        <f t="shared" si="1"/>
        <v>0</v>
      </c>
      <c r="K8" s="58"/>
      <c r="L8" s="58"/>
      <c r="M8" s="156">
        <f t="shared" si="2"/>
        <v>0</v>
      </c>
      <c r="N8" s="56"/>
      <c r="O8" s="193" t="s">
        <v>141</v>
      </c>
    </row>
    <row r="9" spans="1:15" ht="24">
      <c r="A9" s="54"/>
      <c r="B9" s="54"/>
      <c r="C9" s="60"/>
      <c r="D9" s="58"/>
      <c r="E9" s="58"/>
      <c r="F9" s="149">
        <f t="shared" si="0"/>
        <v>0</v>
      </c>
      <c r="G9" s="152"/>
      <c r="H9" s="58"/>
      <c r="I9" s="58"/>
      <c r="J9" s="155">
        <f t="shared" si="1"/>
        <v>0</v>
      </c>
      <c r="K9" s="58"/>
      <c r="L9" s="58"/>
      <c r="M9" s="156">
        <f t="shared" si="2"/>
        <v>0</v>
      </c>
      <c r="N9" s="56"/>
      <c r="O9" s="193" t="s">
        <v>141</v>
      </c>
    </row>
    <row r="10" spans="1:15" ht="24">
      <c r="A10" s="54"/>
      <c r="B10" s="54"/>
      <c r="C10" s="55"/>
      <c r="D10" s="61"/>
      <c r="E10" s="61"/>
      <c r="F10" s="149">
        <f t="shared" si="0"/>
        <v>0</v>
      </c>
      <c r="G10" s="152"/>
      <c r="H10" s="58"/>
      <c r="I10" s="58"/>
      <c r="J10" s="155">
        <f t="shared" si="1"/>
        <v>0</v>
      </c>
      <c r="K10" s="58"/>
      <c r="L10" s="58"/>
      <c r="M10" s="156">
        <f t="shared" si="2"/>
        <v>0</v>
      </c>
      <c r="N10" s="56"/>
      <c r="O10" s="193" t="s">
        <v>141</v>
      </c>
    </row>
    <row r="11" spans="1:15" ht="24">
      <c r="A11" s="54"/>
      <c r="B11" s="54"/>
      <c r="C11" s="55"/>
      <c r="D11" s="58"/>
      <c r="E11" s="58"/>
      <c r="F11" s="149">
        <f t="shared" si="0"/>
        <v>0</v>
      </c>
      <c r="G11" s="152"/>
      <c r="H11" s="58"/>
      <c r="I11" s="58"/>
      <c r="J11" s="155">
        <f t="shared" si="1"/>
        <v>0</v>
      </c>
      <c r="K11" s="58"/>
      <c r="L11" s="58"/>
      <c r="M11" s="156">
        <f t="shared" si="2"/>
        <v>0</v>
      </c>
    </row>
    <row r="12" spans="1:15" ht="24">
      <c r="A12" s="54"/>
      <c r="B12" s="54"/>
      <c r="C12" s="55"/>
      <c r="D12" s="58"/>
      <c r="E12" s="58"/>
      <c r="F12" s="149">
        <f t="shared" si="0"/>
        <v>0</v>
      </c>
      <c r="G12" s="152"/>
      <c r="H12" s="58"/>
      <c r="I12" s="58"/>
      <c r="J12" s="155">
        <f t="shared" si="1"/>
        <v>0</v>
      </c>
      <c r="K12" s="58"/>
      <c r="L12" s="58"/>
      <c r="M12" s="156">
        <f t="shared" si="2"/>
        <v>0</v>
      </c>
    </row>
    <row r="13" spans="1:15" ht="24">
      <c r="A13" s="54"/>
      <c r="B13" s="54"/>
      <c r="C13" s="55"/>
      <c r="D13" s="58"/>
      <c r="E13" s="58"/>
      <c r="F13" s="149">
        <f t="shared" si="0"/>
        <v>0</v>
      </c>
      <c r="G13" s="152"/>
      <c r="H13" s="58"/>
      <c r="I13" s="58"/>
      <c r="J13" s="155">
        <f t="shared" si="1"/>
        <v>0</v>
      </c>
      <c r="K13" s="58"/>
      <c r="L13" s="58"/>
      <c r="M13" s="156">
        <f t="shared" si="2"/>
        <v>0</v>
      </c>
    </row>
    <row r="14" spans="1:15" ht="24">
      <c r="A14" s="54"/>
      <c r="B14" s="54"/>
      <c r="C14" s="55"/>
      <c r="D14" s="58"/>
      <c r="E14" s="58"/>
      <c r="F14" s="149">
        <f t="shared" si="0"/>
        <v>0</v>
      </c>
      <c r="G14" s="152"/>
      <c r="H14" s="58"/>
      <c r="I14" s="58"/>
      <c r="J14" s="155">
        <f t="shared" si="1"/>
        <v>0</v>
      </c>
      <c r="K14" s="58"/>
      <c r="L14" s="58"/>
      <c r="M14" s="156">
        <f t="shared" si="2"/>
        <v>0</v>
      </c>
    </row>
    <row r="16" spans="1:15" ht="25.5">
      <c r="C16" s="579" t="s">
        <v>300</v>
      </c>
      <c r="D16" s="579"/>
      <c r="E16" s="579"/>
      <c r="F16" s="579"/>
      <c r="G16" s="579"/>
      <c r="H16" s="579"/>
      <c r="I16" s="579"/>
      <c r="J16" s="579"/>
      <c r="K16" s="579"/>
    </row>
    <row r="17" spans="3:11" ht="25.5">
      <c r="C17" s="361"/>
      <c r="D17" s="361"/>
      <c r="E17" s="579" t="s">
        <v>142</v>
      </c>
      <c r="F17" s="579"/>
      <c r="G17" s="579"/>
      <c r="H17" s="579"/>
      <c r="I17" s="579"/>
      <c r="J17" s="361"/>
      <c r="K17" s="361"/>
    </row>
  </sheetData>
  <mergeCells count="2">
    <mergeCell ref="C16:K16"/>
    <mergeCell ref="E17:I17"/>
  </mergeCells>
  <pageMargins left="0" right="0" top="0.75" bottom="0.75" header="0.3" footer="0.3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3"/>
  <sheetViews>
    <sheetView rightToLeft="1" view="pageBreakPreview" topLeftCell="A3" zoomScaleNormal="100" zoomScaleSheetLayoutView="100" workbookViewId="0">
      <selection activeCell="H6" sqref="H6"/>
    </sheetView>
  </sheetViews>
  <sheetFormatPr defaultRowHeight="15"/>
  <cols>
    <col min="1" max="1" width="4.7109375" customWidth="1"/>
    <col min="2" max="2" width="6.5703125" customWidth="1"/>
    <col min="3" max="3" width="14.42578125" customWidth="1"/>
    <col min="4" max="7" width="14.140625" customWidth="1"/>
    <col min="8" max="8" width="12.42578125" customWidth="1"/>
    <col min="9" max="9" width="12.140625" customWidth="1"/>
    <col min="10" max="13" width="15.140625" customWidth="1"/>
    <col min="14" max="14" width="14.5703125" customWidth="1"/>
    <col min="15" max="15" width="12.5703125" customWidth="1"/>
  </cols>
  <sheetData>
    <row r="2" spans="1:20" ht="20.25">
      <c r="A2" s="159"/>
      <c r="B2" s="159"/>
      <c r="C2" s="160"/>
      <c r="D2" s="160"/>
      <c r="E2" s="160"/>
      <c r="F2" s="160"/>
      <c r="G2" s="160"/>
      <c r="H2" s="160"/>
      <c r="I2" s="160"/>
      <c r="J2" s="159" t="s">
        <v>118</v>
      </c>
      <c r="K2" s="159"/>
      <c r="L2" s="159"/>
      <c r="M2" s="159"/>
      <c r="N2" s="160"/>
      <c r="O2" s="160"/>
      <c r="P2" s="160"/>
      <c r="Q2" s="160"/>
      <c r="R2" s="160"/>
      <c r="S2" s="160"/>
      <c r="T2" s="160"/>
    </row>
    <row r="3" spans="1:20" ht="20.25" customHeight="1">
      <c r="A3" s="580" t="s">
        <v>0</v>
      </c>
      <c r="B3" s="593" t="s">
        <v>306</v>
      </c>
      <c r="C3" s="580" t="s">
        <v>301</v>
      </c>
      <c r="D3" s="581" t="s">
        <v>316</v>
      </c>
      <c r="E3" s="582"/>
      <c r="F3" s="582"/>
      <c r="G3" s="582"/>
      <c r="H3" s="583"/>
      <c r="I3" s="588" t="s">
        <v>317</v>
      </c>
      <c r="J3" s="588"/>
      <c r="K3" s="588"/>
      <c r="L3" s="588"/>
      <c r="M3" s="589" t="s">
        <v>121</v>
      </c>
      <c r="N3" s="590"/>
      <c r="O3" s="587" t="s">
        <v>119</v>
      </c>
    </row>
    <row r="4" spans="1:20" ht="15" customHeight="1">
      <c r="A4" s="580"/>
      <c r="B4" s="594"/>
      <c r="C4" s="580"/>
      <c r="D4" s="584"/>
      <c r="E4" s="585"/>
      <c r="F4" s="585"/>
      <c r="G4" s="585"/>
      <c r="H4" s="586"/>
      <c r="I4" s="588"/>
      <c r="J4" s="588"/>
      <c r="K4" s="588"/>
      <c r="L4" s="588"/>
      <c r="M4" s="591"/>
      <c r="N4" s="592"/>
      <c r="O4" s="587"/>
    </row>
    <row r="5" spans="1:20" ht="93.75">
      <c r="A5" s="580"/>
      <c r="B5" s="595"/>
      <c r="C5" s="580"/>
      <c r="D5" s="398" t="s">
        <v>308</v>
      </c>
      <c r="E5" s="398" t="s">
        <v>309</v>
      </c>
      <c r="F5" s="399" t="s">
        <v>310</v>
      </c>
      <c r="G5" s="399" t="s">
        <v>311</v>
      </c>
      <c r="H5" s="398" t="s">
        <v>120</v>
      </c>
      <c r="I5" s="390" t="s">
        <v>312</v>
      </c>
      <c r="J5" s="391" t="s">
        <v>313</v>
      </c>
      <c r="K5" s="391" t="s">
        <v>314</v>
      </c>
      <c r="L5" s="391" t="s">
        <v>315</v>
      </c>
      <c r="M5" s="395" t="s">
        <v>318</v>
      </c>
      <c r="N5" s="394" t="s">
        <v>121</v>
      </c>
      <c r="O5" s="587"/>
    </row>
    <row r="6" spans="1:20" ht="18.75">
      <c r="A6" s="402">
        <v>1</v>
      </c>
      <c r="B6" s="389"/>
      <c r="C6" s="389"/>
      <c r="D6" s="400"/>
      <c r="E6" s="400"/>
      <c r="F6" s="401">
        <f>E6*25/100</f>
        <v>0</v>
      </c>
      <c r="G6" s="401"/>
      <c r="H6" s="400" t="e">
        <f>G6/F6*100</f>
        <v>#DIV/0!</v>
      </c>
      <c r="I6" s="392"/>
      <c r="J6" s="393">
        <f>I6*25/100</f>
        <v>0</v>
      </c>
      <c r="K6" s="393"/>
      <c r="L6" s="393" t="e">
        <f>K6/J6*100</f>
        <v>#DIV/0!</v>
      </c>
      <c r="M6" s="397"/>
      <c r="N6" s="396" t="e">
        <f>M6/G6*6.7/100</f>
        <v>#DIV/0!</v>
      </c>
      <c r="O6" s="161"/>
    </row>
    <row r="7" spans="1:20" ht="18.75">
      <c r="A7" s="402">
        <v>2</v>
      </c>
      <c r="B7" s="389"/>
      <c r="C7" s="389"/>
      <c r="D7" s="400"/>
      <c r="E7" s="400"/>
      <c r="F7" s="401">
        <f t="shared" ref="F7:F17" si="0">E7*25/100</f>
        <v>0</v>
      </c>
      <c r="G7" s="401"/>
      <c r="H7" s="400" t="e">
        <f t="shared" ref="H7:H17" si="1">G7/F7*100</f>
        <v>#DIV/0!</v>
      </c>
      <c r="I7" s="392"/>
      <c r="J7" s="393">
        <f t="shared" ref="J7:J17" si="2">I7*25/100</f>
        <v>0</v>
      </c>
      <c r="K7" s="393"/>
      <c r="L7" s="393" t="e">
        <f t="shared" ref="L7:L17" si="3">K7/J7*100</f>
        <v>#DIV/0!</v>
      </c>
      <c r="M7" s="397"/>
      <c r="N7" s="396" t="e">
        <f t="shared" ref="N7:N17" si="4">M7/G7*6.7/100</f>
        <v>#DIV/0!</v>
      </c>
      <c r="O7" s="161"/>
    </row>
    <row r="8" spans="1:20" ht="18.75">
      <c r="A8" s="402">
        <v>3</v>
      </c>
      <c r="B8" s="389"/>
      <c r="C8" s="389"/>
      <c r="D8" s="400"/>
      <c r="E8" s="400"/>
      <c r="F8" s="401">
        <f t="shared" si="0"/>
        <v>0</v>
      </c>
      <c r="G8" s="401"/>
      <c r="H8" s="400" t="e">
        <f t="shared" si="1"/>
        <v>#DIV/0!</v>
      </c>
      <c r="I8" s="392"/>
      <c r="J8" s="393">
        <f t="shared" si="2"/>
        <v>0</v>
      </c>
      <c r="K8" s="393"/>
      <c r="L8" s="393" t="e">
        <f t="shared" si="3"/>
        <v>#DIV/0!</v>
      </c>
      <c r="M8" s="397"/>
      <c r="N8" s="396" t="e">
        <f t="shared" si="4"/>
        <v>#DIV/0!</v>
      </c>
      <c r="O8" s="161"/>
    </row>
    <row r="9" spans="1:20" ht="18.75">
      <c r="A9" s="402">
        <v>4</v>
      </c>
      <c r="B9" s="389"/>
      <c r="C9" s="389"/>
      <c r="D9" s="400"/>
      <c r="E9" s="400"/>
      <c r="F9" s="401">
        <f t="shared" si="0"/>
        <v>0</v>
      </c>
      <c r="G9" s="401"/>
      <c r="H9" s="400" t="e">
        <f t="shared" si="1"/>
        <v>#DIV/0!</v>
      </c>
      <c r="I9" s="392"/>
      <c r="J9" s="393">
        <f t="shared" si="2"/>
        <v>0</v>
      </c>
      <c r="K9" s="393"/>
      <c r="L9" s="393" t="e">
        <f t="shared" si="3"/>
        <v>#DIV/0!</v>
      </c>
      <c r="M9" s="397"/>
      <c r="N9" s="396" t="e">
        <f t="shared" si="4"/>
        <v>#DIV/0!</v>
      </c>
      <c r="O9" s="161"/>
    </row>
    <row r="10" spans="1:20" ht="18.75">
      <c r="A10" s="402">
        <v>5</v>
      </c>
      <c r="B10" s="389"/>
      <c r="C10" s="389"/>
      <c r="D10" s="400"/>
      <c r="E10" s="400"/>
      <c r="F10" s="401">
        <f t="shared" si="0"/>
        <v>0</v>
      </c>
      <c r="G10" s="401"/>
      <c r="H10" s="400" t="e">
        <f t="shared" si="1"/>
        <v>#DIV/0!</v>
      </c>
      <c r="I10" s="392"/>
      <c r="J10" s="393">
        <f t="shared" si="2"/>
        <v>0</v>
      </c>
      <c r="K10" s="393"/>
      <c r="L10" s="393" t="e">
        <f t="shared" si="3"/>
        <v>#DIV/0!</v>
      </c>
      <c r="M10" s="397"/>
      <c r="N10" s="396" t="e">
        <f t="shared" si="4"/>
        <v>#DIV/0!</v>
      </c>
      <c r="O10" s="161"/>
    </row>
    <row r="11" spans="1:20" ht="18.75">
      <c r="A11" s="402">
        <v>6</v>
      </c>
      <c r="B11" s="389"/>
      <c r="C11" s="389"/>
      <c r="D11" s="400"/>
      <c r="E11" s="400"/>
      <c r="F11" s="401">
        <f t="shared" si="0"/>
        <v>0</v>
      </c>
      <c r="G11" s="401"/>
      <c r="H11" s="400" t="e">
        <f t="shared" si="1"/>
        <v>#DIV/0!</v>
      </c>
      <c r="I11" s="392"/>
      <c r="J11" s="393">
        <f t="shared" si="2"/>
        <v>0</v>
      </c>
      <c r="K11" s="393"/>
      <c r="L11" s="393" t="e">
        <f t="shared" si="3"/>
        <v>#DIV/0!</v>
      </c>
      <c r="M11" s="397"/>
      <c r="N11" s="396" t="e">
        <f t="shared" si="4"/>
        <v>#DIV/0!</v>
      </c>
      <c r="O11" s="161"/>
    </row>
    <row r="12" spans="1:20" ht="18.75">
      <c r="A12" s="402">
        <v>7</v>
      </c>
      <c r="B12" s="389"/>
      <c r="C12" s="389"/>
      <c r="D12" s="400"/>
      <c r="E12" s="400"/>
      <c r="F12" s="401">
        <f t="shared" si="0"/>
        <v>0</v>
      </c>
      <c r="G12" s="401"/>
      <c r="H12" s="400" t="e">
        <f t="shared" si="1"/>
        <v>#DIV/0!</v>
      </c>
      <c r="I12" s="392"/>
      <c r="J12" s="393">
        <f t="shared" si="2"/>
        <v>0</v>
      </c>
      <c r="K12" s="393"/>
      <c r="L12" s="393" t="e">
        <f t="shared" si="3"/>
        <v>#DIV/0!</v>
      </c>
      <c r="M12" s="397"/>
      <c r="N12" s="396" t="e">
        <f t="shared" si="4"/>
        <v>#DIV/0!</v>
      </c>
      <c r="O12" s="161"/>
    </row>
    <row r="13" spans="1:20" ht="18.75">
      <c r="A13" s="402">
        <v>8</v>
      </c>
      <c r="B13" s="389"/>
      <c r="C13" s="389"/>
      <c r="D13" s="400"/>
      <c r="E13" s="400"/>
      <c r="F13" s="401">
        <f t="shared" si="0"/>
        <v>0</v>
      </c>
      <c r="G13" s="401"/>
      <c r="H13" s="400" t="e">
        <f t="shared" si="1"/>
        <v>#DIV/0!</v>
      </c>
      <c r="I13" s="392"/>
      <c r="J13" s="393">
        <f t="shared" si="2"/>
        <v>0</v>
      </c>
      <c r="K13" s="393"/>
      <c r="L13" s="393" t="e">
        <f t="shared" si="3"/>
        <v>#DIV/0!</v>
      </c>
      <c r="M13" s="397"/>
      <c r="N13" s="396" t="e">
        <f t="shared" si="4"/>
        <v>#DIV/0!</v>
      </c>
      <c r="O13" s="161"/>
    </row>
    <row r="14" spans="1:20" ht="18.75">
      <c r="A14" s="402">
        <v>9</v>
      </c>
      <c r="B14" s="389"/>
      <c r="C14" s="389"/>
      <c r="D14" s="400"/>
      <c r="E14" s="400"/>
      <c r="F14" s="401">
        <f t="shared" si="0"/>
        <v>0</v>
      </c>
      <c r="G14" s="401"/>
      <c r="H14" s="400" t="e">
        <f t="shared" si="1"/>
        <v>#DIV/0!</v>
      </c>
      <c r="I14" s="392"/>
      <c r="J14" s="393">
        <f t="shared" si="2"/>
        <v>0</v>
      </c>
      <c r="K14" s="393"/>
      <c r="L14" s="393" t="e">
        <f t="shared" si="3"/>
        <v>#DIV/0!</v>
      </c>
      <c r="M14" s="397"/>
      <c r="N14" s="396" t="e">
        <f t="shared" si="4"/>
        <v>#DIV/0!</v>
      </c>
      <c r="O14" s="161"/>
    </row>
    <row r="15" spans="1:20" ht="18.75">
      <c r="A15" s="402">
        <v>10</v>
      </c>
      <c r="B15" s="389"/>
      <c r="C15" s="389"/>
      <c r="D15" s="400"/>
      <c r="E15" s="400"/>
      <c r="F15" s="401">
        <f t="shared" si="0"/>
        <v>0</v>
      </c>
      <c r="G15" s="401"/>
      <c r="H15" s="400" t="e">
        <f t="shared" si="1"/>
        <v>#DIV/0!</v>
      </c>
      <c r="I15" s="392"/>
      <c r="J15" s="393">
        <f t="shared" si="2"/>
        <v>0</v>
      </c>
      <c r="K15" s="393"/>
      <c r="L15" s="393" t="e">
        <f t="shared" si="3"/>
        <v>#DIV/0!</v>
      </c>
      <c r="M15" s="397"/>
      <c r="N15" s="396" t="e">
        <f t="shared" si="4"/>
        <v>#DIV/0!</v>
      </c>
      <c r="O15" s="161"/>
    </row>
    <row r="16" spans="1:20" ht="18.75">
      <c r="A16" s="402">
        <v>11</v>
      </c>
      <c r="B16" s="389"/>
      <c r="C16" s="389"/>
      <c r="D16" s="400"/>
      <c r="E16" s="400"/>
      <c r="F16" s="401">
        <f t="shared" si="0"/>
        <v>0</v>
      </c>
      <c r="G16" s="401"/>
      <c r="H16" s="400" t="e">
        <f t="shared" si="1"/>
        <v>#DIV/0!</v>
      </c>
      <c r="I16" s="392"/>
      <c r="J16" s="393">
        <f t="shared" si="2"/>
        <v>0</v>
      </c>
      <c r="K16" s="393"/>
      <c r="L16" s="393" t="e">
        <f t="shared" si="3"/>
        <v>#DIV/0!</v>
      </c>
      <c r="M16" s="397"/>
      <c r="N16" s="396" t="e">
        <f t="shared" si="4"/>
        <v>#DIV/0!</v>
      </c>
      <c r="O16" s="161"/>
    </row>
    <row r="17" spans="1:15" ht="18.75">
      <c r="A17" s="402">
        <v>12</v>
      </c>
      <c r="B17" s="389"/>
      <c r="C17" s="389"/>
      <c r="D17" s="400"/>
      <c r="E17" s="400"/>
      <c r="F17" s="401">
        <f t="shared" si="0"/>
        <v>0</v>
      </c>
      <c r="G17" s="401"/>
      <c r="H17" s="400" t="e">
        <f t="shared" si="1"/>
        <v>#DIV/0!</v>
      </c>
      <c r="I17" s="392"/>
      <c r="J17" s="393">
        <f t="shared" si="2"/>
        <v>0</v>
      </c>
      <c r="K17" s="393"/>
      <c r="L17" s="393" t="e">
        <f t="shared" si="3"/>
        <v>#DIV/0!</v>
      </c>
      <c r="M17" s="397"/>
      <c r="N17" s="396" t="e">
        <f t="shared" si="4"/>
        <v>#DIV/0!</v>
      </c>
      <c r="O17" s="161"/>
    </row>
    <row r="18" spans="1:15" ht="21">
      <c r="A18" s="162"/>
      <c r="B18" s="162"/>
    </row>
    <row r="19" spans="1:15" ht="21">
      <c r="A19" s="162" t="s">
        <v>122</v>
      </c>
      <c r="B19" s="162"/>
    </row>
    <row r="20" spans="1:15" ht="21">
      <c r="A20" s="162"/>
      <c r="B20" s="162"/>
    </row>
    <row r="21" spans="1:15" ht="21">
      <c r="A21" s="162"/>
      <c r="B21" s="162"/>
    </row>
    <row r="22" spans="1:15" ht="21">
      <c r="A22" s="162"/>
      <c r="B22" s="162"/>
    </row>
    <row r="23" spans="1:15" ht="15.75">
      <c r="A23" s="163"/>
      <c r="B23" s="163"/>
    </row>
    <row r="24" spans="1:15" ht="20.25">
      <c r="A24" s="159"/>
      <c r="B24" s="159"/>
    </row>
    <row r="25" spans="1:15" ht="20.25">
      <c r="A25" s="164"/>
      <c r="B25" s="164"/>
      <c r="C25" s="53"/>
      <c r="D25" s="53"/>
      <c r="E25" s="53"/>
      <c r="F25" s="53"/>
      <c r="G25" s="53"/>
    </row>
    <row r="26" spans="1:15" ht="20.25">
      <c r="A26" s="165"/>
      <c r="B26" s="165"/>
      <c r="C26" s="165"/>
      <c r="D26" s="165"/>
      <c r="E26" s="165"/>
      <c r="F26" s="165"/>
      <c r="G26" s="165"/>
    </row>
    <row r="27" spans="1:15" ht="20.25">
      <c r="A27" s="165"/>
      <c r="B27" s="165"/>
      <c r="C27" s="165"/>
      <c r="D27" s="165"/>
      <c r="E27" s="165"/>
      <c r="F27" s="165"/>
      <c r="G27" s="165"/>
    </row>
    <row r="28" spans="1:15" ht="20.25">
      <c r="A28" s="165"/>
      <c r="B28" s="165"/>
      <c r="C28" s="165"/>
      <c r="D28" s="165"/>
      <c r="E28" s="165"/>
      <c r="F28" s="165"/>
      <c r="G28" s="165"/>
    </row>
    <row r="29" spans="1:15" ht="20.25">
      <c r="A29" s="165"/>
      <c r="B29" s="165"/>
      <c r="C29" s="165"/>
      <c r="D29" s="165"/>
      <c r="E29" s="165"/>
      <c r="F29" s="165"/>
      <c r="G29" s="165"/>
    </row>
    <row r="30" spans="1:15" ht="20.25">
      <c r="A30" s="166"/>
      <c r="B30" s="166"/>
    </row>
    <row r="31" spans="1:15" ht="20.25">
      <c r="A31" s="166"/>
      <c r="B31" s="166"/>
    </row>
    <row r="32" spans="1:15">
      <c r="A32" s="167"/>
      <c r="B32" s="167"/>
    </row>
    <row r="33" spans="1:2">
      <c r="A33" s="168"/>
      <c r="B33" s="168"/>
    </row>
  </sheetData>
  <mergeCells count="7">
    <mergeCell ref="A3:A5"/>
    <mergeCell ref="C3:C5"/>
    <mergeCell ref="D3:H4"/>
    <mergeCell ref="O3:O5"/>
    <mergeCell ref="I3:L4"/>
    <mergeCell ref="M3:N4"/>
    <mergeCell ref="B3:B5"/>
  </mergeCells>
  <pageMargins left="0" right="0" top="0.75" bottom="0.75" header="0.3" footer="0.3"/>
  <pageSetup scale="69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9"/>
  <sheetViews>
    <sheetView rightToLeft="1" tabSelected="1" view="pageBreakPreview" zoomScale="70" zoomScaleNormal="70" zoomScaleSheetLayoutView="70" workbookViewId="0">
      <selection activeCell="I6" sqref="I6"/>
    </sheetView>
  </sheetViews>
  <sheetFormatPr defaultRowHeight="15"/>
  <cols>
    <col min="1" max="1" width="9.140625" style="232"/>
    <col min="2" max="2" width="16.5703125" style="232" customWidth="1"/>
    <col min="3" max="35" width="9.140625" style="232"/>
    <col min="36" max="69" width="12.140625" style="232" customWidth="1"/>
    <col min="70" max="16384" width="9.140625" style="232"/>
  </cols>
  <sheetData>
    <row r="1" spans="1:70" ht="23.25" customHeight="1" thickBot="1">
      <c r="A1" s="596" t="s">
        <v>306</v>
      </c>
      <c r="B1" s="596" t="s">
        <v>301</v>
      </c>
      <c r="C1" s="598" t="s">
        <v>307</v>
      </c>
      <c r="D1" s="598"/>
      <c r="E1" s="598"/>
      <c r="F1" s="598"/>
      <c r="G1" s="598"/>
      <c r="H1" s="598"/>
      <c r="I1" s="598"/>
      <c r="J1" s="603" t="s">
        <v>31</v>
      </c>
      <c r="K1" s="603"/>
      <c r="L1" s="603"/>
      <c r="M1" s="603"/>
      <c r="N1" s="604"/>
      <c r="O1" s="295"/>
      <c r="P1" s="605" t="s">
        <v>32</v>
      </c>
      <c r="Q1" s="605"/>
      <c r="R1" s="605"/>
      <c r="S1" s="605"/>
      <c r="T1" s="230"/>
      <c r="U1" s="360"/>
      <c r="V1" s="606" t="s">
        <v>33</v>
      </c>
      <c r="W1" s="606"/>
      <c r="X1" s="606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599"/>
      <c r="AK1" s="599"/>
      <c r="AL1" s="599"/>
      <c r="AM1" s="599"/>
      <c r="AN1" s="599"/>
      <c r="AO1" s="599"/>
      <c r="AP1" s="599"/>
      <c r="AQ1" s="599"/>
      <c r="AR1" s="599"/>
      <c r="AS1" s="599"/>
      <c r="AT1" s="599"/>
      <c r="AU1" s="599"/>
      <c r="AV1" s="599"/>
      <c r="AW1" s="599"/>
      <c r="AX1" s="599"/>
      <c r="AY1" s="599"/>
      <c r="AZ1" s="599"/>
      <c r="BA1" s="599"/>
      <c r="BB1" s="599"/>
      <c r="BC1" s="599"/>
      <c r="BD1" s="599"/>
      <c r="BE1" s="599"/>
      <c r="BF1" s="599"/>
      <c r="BG1" s="599"/>
      <c r="BH1" s="599"/>
      <c r="BI1" s="599"/>
      <c r="BJ1" s="599"/>
      <c r="BK1" s="599"/>
      <c r="BL1" s="599"/>
      <c r="BM1" s="599"/>
      <c r="BN1" s="599"/>
      <c r="BO1" s="599"/>
      <c r="BP1" s="599"/>
      <c r="BQ1" s="599"/>
      <c r="BR1" s="231"/>
    </row>
    <row r="2" spans="1:70" ht="408.75" customHeight="1" thickBot="1">
      <c r="A2" s="597"/>
      <c r="B2" s="597"/>
      <c r="C2" s="249" t="s">
        <v>36</v>
      </c>
      <c r="D2" s="251" t="s">
        <v>37</v>
      </c>
      <c r="E2" s="249" t="s">
        <v>38</v>
      </c>
      <c r="F2" s="249" t="s">
        <v>185</v>
      </c>
      <c r="G2" s="252" t="s">
        <v>186</v>
      </c>
      <c r="H2" s="251" t="s">
        <v>201</v>
      </c>
      <c r="I2" s="251" t="s">
        <v>199</v>
      </c>
      <c r="J2" s="276" t="s">
        <v>217</v>
      </c>
      <c r="K2" s="277" t="s">
        <v>200</v>
      </c>
      <c r="L2" s="247" t="s">
        <v>219</v>
      </c>
      <c r="M2" s="292" t="s">
        <v>218</v>
      </c>
      <c r="N2" s="247" t="s">
        <v>220</v>
      </c>
      <c r="O2" s="292" t="s">
        <v>221</v>
      </c>
      <c r="P2" s="247" t="s">
        <v>39</v>
      </c>
      <c r="Q2" s="303" t="s">
        <v>222</v>
      </c>
      <c r="R2" s="247" t="s">
        <v>223</v>
      </c>
      <c r="S2" s="248" t="s">
        <v>224</v>
      </c>
      <c r="T2" s="312" t="s">
        <v>228</v>
      </c>
      <c r="U2" s="316" t="s">
        <v>229</v>
      </c>
      <c r="V2" s="249" t="s">
        <v>230</v>
      </c>
      <c r="W2" s="252" t="s">
        <v>231</v>
      </c>
      <c r="X2" s="249" t="s">
        <v>232</v>
      </c>
      <c r="Y2" s="249" t="s">
        <v>233</v>
      </c>
      <c r="Z2" s="252" t="s">
        <v>231</v>
      </c>
      <c r="AA2" s="303" t="s">
        <v>234</v>
      </c>
      <c r="AB2" s="249" t="s">
        <v>235</v>
      </c>
      <c r="AC2" s="252" t="s">
        <v>236</v>
      </c>
      <c r="AD2" s="326" t="s">
        <v>238</v>
      </c>
      <c r="AE2" s="249" t="s">
        <v>237</v>
      </c>
      <c r="AF2" s="252" t="s">
        <v>231</v>
      </c>
      <c r="AG2" s="249" t="s">
        <v>240</v>
      </c>
      <c r="AH2" s="249" t="s">
        <v>241</v>
      </c>
      <c r="AI2" s="252" t="s">
        <v>239</v>
      </c>
      <c r="AJ2" s="250" t="s">
        <v>34</v>
      </c>
      <c r="AK2" s="250" t="s">
        <v>35</v>
      </c>
      <c r="AL2" s="250" t="s">
        <v>227</v>
      </c>
      <c r="AM2" s="250" t="s">
        <v>225</v>
      </c>
      <c r="AN2" s="309" t="s">
        <v>226</v>
      </c>
      <c r="AO2" s="250" t="s">
        <v>285</v>
      </c>
      <c r="AP2" s="309" t="s">
        <v>226</v>
      </c>
      <c r="AQ2" s="250" t="s">
        <v>286</v>
      </c>
      <c r="AR2" s="309" t="s">
        <v>226</v>
      </c>
      <c r="AS2" s="250" t="s">
        <v>287</v>
      </c>
      <c r="AT2" s="309" t="s">
        <v>226</v>
      </c>
      <c r="AU2" s="250" t="s">
        <v>288</v>
      </c>
      <c r="AV2" s="309" t="s">
        <v>226</v>
      </c>
      <c r="AW2" s="250" t="s">
        <v>289</v>
      </c>
      <c r="AX2" s="309" t="s">
        <v>226</v>
      </c>
      <c r="AY2" s="250" t="s">
        <v>290</v>
      </c>
      <c r="AZ2" s="309" t="s">
        <v>226</v>
      </c>
      <c r="BA2" s="250" t="s">
        <v>291</v>
      </c>
      <c r="BB2" s="309" t="s">
        <v>226</v>
      </c>
      <c r="BC2" s="250" t="s">
        <v>292</v>
      </c>
      <c r="BD2" s="309" t="s">
        <v>226</v>
      </c>
      <c r="BE2" s="250" t="s">
        <v>293</v>
      </c>
      <c r="BF2" s="309" t="s">
        <v>226</v>
      </c>
      <c r="BG2" s="250" t="s">
        <v>294</v>
      </c>
      <c r="BH2" s="309" t="s">
        <v>226</v>
      </c>
      <c r="BI2" s="250" t="s">
        <v>296</v>
      </c>
      <c r="BJ2" s="309" t="s">
        <v>226</v>
      </c>
      <c r="BK2" s="250" t="s">
        <v>297</v>
      </c>
      <c r="BL2" s="309" t="s">
        <v>226</v>
      </c>
      <c r="BM2" s="250" t="s">
        <v>298</v>
      </c>
      <c r="BN2" s="309" t="s">
        <v>226</v>
      </c>
      <c r="BO2" s="250" t="s">
        <v>299</v>
      </c>
      <c r="BP2" s="309" t="s">
        <v>226</v>
      </c>
      <c r="BQ2" s="250" t="s">
        <v>295</v>
      </c>
      <c r="BR2" s="309" t="s">
        <v>226</v>
      </c>
    </row>
    <row r="3" spans="1:70" hidden="1">
      <c r="B3" s="233"/>
      <c r="C3" s="233"/>
      <c r="D3" s="233"/>
      <c r="E3" s="233"/>
      <c r="F3" s="233"/>
      <c r="G3" s="253"/>
      <c r="H3" s="274"/>
      <c r="I3" s="274"/>
      <c r="J3" s="233"/>
      <c r="K3" s="253"/>
      <c r="L3" s="233"/>
      <c r="M3" s="253"/>
      <c r="N3" s="233"/>
      <c r="O3" s="233"/>
      <c r="P3" s="233"/>
      <c r="R3" s="233"/>
      <c r="S3" s="233"/>
      <c r="T3" s="253"/>
      <c r="U3" s="274"/>
      <c r="V3" s="234"/>
      <c r="W3" s="253"/>
      <c r="X3" s="234"/>
      <c r="Y3" s="234"/>
      <c r="Z3" s="253"/>
      <c r="AA3" s="234"/>
      <c r="AB3" s="234"/>
      <c r="AC3" s="253"/>
      <c r="AD3" s="234"/>
      <c r="AE3" s="234"/>
      <c r="AF3" s="234"/>
      <c r="AG3" s="234"/>
      <c r="AH3" s="234"/>
      <c r="AI3" s="234"/>
      <c r="AN3" s="253"/>
      <c r="AP3" s="253"/>
      <c r="AR3" s="253"/>
      <c r="AT3" s="253"/>
      <c r="AV3" s="253"/>
      <c r="AX3" s="253"/>
      <c r="AZ3" s="253"/>
      <c r="BB3" s="253"/>
      <c r="BD3" s="253"/>
      <c r="BF3" s="253"/>
      <c r="BH3" s="253"/>
      <c r="BJ3" s="253"/>
      <c r="BL3" s="253"/>
      <c r="BN3" s="253"/>
      <c r="BP3" s="253"/>
      <c r="BR3" s="253"/>
    </row>
    <row r="4" spans="1:70" ht="19.5" hidden="1">
      <c r="B4" s="235" t="s">
        <v>40</v>
      </c>
      <c r="C4" s="236"/>
      <c r="D4" s="237"/>
      <c r="E4" s="236"/>
      <c r="F4" s="236"/>
      <c r="G4" s="254"/>
      <c r="H4" s="237"/>
      <c r="I4" s="237"/>
      <c r="J4" s="238"/>
      <c r="K4" s="254"/>
      <c r="L4" s="239"/>
      <c r="M4" s="293"/>
      <c r="N4" s="239"/>
      <c r="O4" s="293"/>
      <c r="P4" s="240"/>
      <c r="R4" s="240"/>
      <c r="S4" s="241"/>
      <c r="T4" s="313"/>
      <c r="U4" s="317"/>
      <c r="V4" s="242"/>
      <c r="W4" s="320"/>
      <c r="X4" s="242"/>
      <c r="Y4" s="242"/>
      <c r="Z4" s="320"/>
      <c r="AA4" s="242"/>
      <c r="AB4" s="242"/>
      <c r="AC4" s="320"/>
      <c r="AD4" s="242"/>
      <c r="AE4" s="242"/>
      <c r="AF4" s="320"/>
      <c r="AG4" s="242"/>
      <c r="AH4" s="242"/>
      <c r="AI4" s="320"/>
      <c r="AN4" s="253"/>
      <c r="AP4" s="253"/>
      <c r="AR4" s="253"/>
      <c r="AT4" s="253"/>
      <c r="AV4" s="253"/>
      <c r="AX4" s="253"/>
      <c r="AZ4" s="253"/>
      <c r="BB4" s="253"/>
      <c r="BD4" s="253"/>
      <c r="BF4" s="253"/>
      <c r="BH4" s="253"/>
      <c r="BJ4" s="253"/>
      <c r="BL4" s="253"/>
      <c r="BN4" s="253"/>
      <c r="BP4" s="253"/>
      <c r="BR4" s="253"/>
    </row>
    <row r="5" spans="1:70" ht="19.5" hidden="1">
      <c r="B5" s="235"/>
      <c r="C5" s="236"/>
      <c r="D5" s="237"/>
      <c r="E5" s="236"/>
      <c r="F5" s="236"/>
      <c r="G5" s="254"/>
      <c r="H5" s="237"/>
      <c r="I5" s="237"/>
      <c r="J5" s="238"/>
      <c r="K5" s="254"/>
      <c r="L5" s="239"/>
      <c r="M5" s="293"/>
      <c r="N5" s="239"/>
      <c r="O5" s="293"/>
      <c r="P5" s="240"/>
      <c r="Q5" s="304"/>
      <c r="R5" s="240"/>
      <c r="S5" s="241"/>
      <c r="T5" s="313"/>
      <c r="U5" s="317"/>
      <c r="V5" s="242"/>
      <c r="W5" s="320"/>
      <c r="X5" s="242"/>
      <c r="Y5" s="242"/>
      <c r="Z5" s="320"/>
      <c r="AA5" s="242"/>
      <c r="AB5" s="242"/>
      <c r="AC5" s="320"/>
      <c r="AD5" s="242"/>
      <c r="AE5" s="242"/>
      <c r="AF5" s="320"/>
      <c r="AG5" s="242"/>
      <c r="AH5" s="242"/>
      <c r="AI5" s="320"/>
      <c r="AN5" s="253"/>
      <c r="AP5" s="253"/>
      <c r="AR5" s="253"/>
      <c r="AT5" s="253"/>
      <c r="AV5" s="253"/>
      <c r="AX5" s="253"/>
      <c r="AZ5" s="253"/>
      <c r="BB5" s="253"/>
      <c r="BD5" s="253"/>
      <c r="BF5" s="253"/>
      <c r="BH5" s="253"/>
      <c r="BJ5" s="253"/>
      <c r="BL5" s="253"/>
      <c r="BN5" s="253"/>
      <c r="BP5" s="253"/>
      <c r="BR5" s="253"/>
    </row>
    <row r="6" spans="1:70" ht="22.5">
      <c r="A6" s="379"/>
      <c r="B6" s="387"/>
      <c r="C6" s="257"/>
      <c r="D6" s="258"/>
      <c r="E6" s="259"/>
      <c r="F6" s="259">
        <f>D6*0.4/4</f>
        <v>0</v>
      </c>
      <c r="G6" s="254"/>
      <c r="H6" s="258"/>
      <c r="I6" s="258"/>
      <c r="J6" s="275">
        <f>H6*65/100/4</f>
        <v>0</v>
      </c>
      <c r="K6" s="278"/>
      <c r="L6" s="290">
        <f>I6*75/100</f>
        <v>0</v>
      </c>
      <c r="M6" s="294"/>
      <c r="N6" s="290">
        <f>I6*67/100</f>
        <v>0</v>
      </c>
      <c r="O6" s="294"/>
      <c r="P6" s="298"/>
      <c r="Q6" s="305">
        <f>P6*100/100/4</f>
        <v>0</v>
      </c>
      <c r="R6" s="298"/>
      <c r="S6" s="299">
        <f>R6*100/100/4</f>
        <v>0</v>
      </c>
      <c r="T6" s="314"/>
      <c r="U6" s="318"/>
      <c r="V6" s="362">
        <f>U6*100/100/4</f>
        <v>0</v>
      </c>
      <c r="W6" s="321"/>
      <c r="X6" s="297"/>
      <c r="Y6" s="362">
        <f>X6*100/100/4</f>
        <v>0</v>
      </c>
      <c r="Z6" s="321"/>
      <c r="AA6" s="297"/>
      <c r="AB6" s="362">
        <f>AA6*100/100/4</f>
        <v>0</v>
      </c>
      <c r="AC6" s="321"/>
      <c r="AD6" s="297"/>
      <c r="AE6" s="362">
        <f>AD6*100/100/4</f>
        <v>0</v>
      </c>
      <c r="AF6" s="321"/>
      <c r="AG6" s="297"/>
      <c r="AH6" s="362">
        <f>AG6*100/100/4</f>
        <v>0</v>
      </c>
      <c r="AI6" s="321"/>
      <c r="AJ6" s="308"/>
      <c r="AK6" s="308"/>
      <c r="AL6" s="308"/>
      <c r="AM6" s="291">
        <f>AJ6*7.5/100</f>
        <v>0</v>
      </c>
      <c r="AN6" s="310"/>
      <c r="AO6" s="291">
        <f>AJ6*7.5/100</f>
        <v>0</v>
      </c>
      <c r="AP6" s="310"/>
      <c r="AQ6" s="291">
        <f>AJ6*7.5/100</f>
        <v>0</v>
      </c>
      <c r="AR6" s="310"/>
      <c r="AS6" s="291">
        <f>AJ6*7.5/100</f>
        <v>0</v>
      </c>
      <c r="AT6" s="310"/>
      <c r="AU6" s="291">
        <f>AJ6*7.5/100</f>
        <v>0</v>
      </c>
      <c r="AV6" s="310"/>
      <c r="AW6" s="291">
        <f>AK6*7.5/100</f>
        <v>0</v>
      </c>
      <c r="AX6" s="310"/>
      <c r="AY6" s="291">
        <f>AK6*7.5/100</f>
        <v>0</v>
      </c>
      <c r="AZ6" s="310"/>
      <c r="BA6" s="291">
        <f>AK6*7.5/100</f>
        <v>0</v>
      </c>
      <c r="BB6" s="310"/>
      <c r="BC6" s="291">
        <f>AK6*7.5/100</f>
        <v>0</v>
      </c>
      <c r="BD6" s="310"/>
      <c r="BE6" s="291">
        <f>AK6*7.5/100</f>
        <v>0</v>
      </c>
      <c r="BF6" s="310"/>
      <c r="BG6" s="291">
        <f>AK6*7.5/100</f>
        <v>0</v>
      </c>
      <c r="BH6" s="310"/>
      <c r="BI6" s="291">
        <f>AK6*7.5/100</f>
        <v>0</v>
      </c>
      <c r="BJ6" s="310"/>
      <c r="BK6" s="291">
        <f>AK6*7.5/100</f>
        <v>0</v>
      </c>
      <c r="BL6" s="310"/>
      <c r="BM6" s="291">
        <f>AK6*7.5/100</f>
        <v>0</v>
      </c>
      <c r="BN6" s="310"/>
      <c r="BO6" s="291">
        <f>AK6*7.5/100</f>
        <v>0</v>
      </c>
      <c r="BP6" s="310"/>
      <c r="BQ6" s="291">
        <f>AL6*7.5/100</f>
        <v>0</v>
      </c>
      <c r="BR6" s="310"/>
    </row>
    <row r="7" spans="1:70" ht="22.5">
      <c r="A7" s="379"/>
      <c r="B7" s="387"/>
      <c r="C7" s="257"/>
      <c r="D7" s="258"/>
      <c r="E7" s="259"/>
      <c r="F7" s="259">
        <f t="shared" ref="F7:F17" si="0">D7*0.4/4</f>
        <v>0</v>
      </c>
      <c r="G7" s="254"/>
      <c r="H7" s="258"/>
      <c r="I7" s="258"/>
      <c r="J7" s="275">
        <f t="shared" ref="J7:J17" si="1">H7*65/100/4</f>
        <v>0</v>
      </c>
      <c r="K7" s="279"/>
      <c r="L7" s="290">
        <f t="shared" ref="L7:L17" si="2">I7*75/100</f>
        <v>0</v>
      </c>
      <c r="M7" s="294"/>
      <c r="N7" s="290">
        <f t="shared" ref="N7:N17" si="3">I7*67/100</f>
        <v>0</v>
      </c>
      <c r="O7" s="294"/>
      <c r="P7" s="298"/>
      <c r="Q7" s="305">
        <f t="shared" ref="Q7:Q17" si="4">P7*100/100/4</f>
        <v>0</v>
      </c>
      <c r="R7" s="298"/>
      <c r="S7" s="299">
        <f t="shared" ref="S7:S17" si="5">R7*100/100/4</f>
        <v>0</v>
      </c>
      <c r="T7" s="314"/>
      <c r="U7" s="318"/>
      <c r="V7" s="362">
        <f>U7*100/100/4</f>
        <v>0</v>
      </c>
      <c r="W7" s="321"/>
      <c r="X7" s="297"/>
      <c r="Y7" s="362">
        <f>X7*100/100/4</f>
        <v>0</v>
      </c>
      <c r="Z7" s="321"/>
      <c r="AA7" s="297"/>
      <c r="AB7" s="362">
        <f t="shared" ref="AB7:AB17" si="6">AA7*100/100/4</f>
        <v>0</v>
      </c>
      <c r="AC7" s="321"/>
      <c r="AD7" s="297"/>
      <c r="AE7" s="362">
        <f t="shared" ref="AE7:AE17" si="7">AD7*100/100/4</f>
        <v>0</v>
      </c>
      <c r="AF7" s="321"/>
      <c r="AG7" s="297"/>
      <c r="AH7" s="362">
        <f t="shared" ref="AH7:AH17" si="8">AG7*100/100/4</f>
        <v>0</v>
      </c>
      <c r="AI7" s="321"/>
      <c r="AJ7" s="308"/>
      <c r="AK7" s="308"/>
      <c r="AL7" s="308"/>
      <c r="AM7" s="291">
        <f t="shared" ref="AM7:AM17" si="9">AJ7*7.5/100</f>
        <v>0</v>
      </c>
      <c r="AN7" s="310"/>
      <c r="AO7" s="291">
        <f t="shared" ref="AO7:AO17" si="10">AJ7*7.5/100</f>
        <v>0</v>
      </c>
      <c r="AP7" s="310"/>
      <c r="AQ7" s="291">
        <f t="shared" ref="AQ7:AQ17" si="11">AJ7*7.5/100</f>
        <v>0</v>
      </c>
      <c r="AR7" s="310"/>
      <c r="AS7" s="291">
        <f t="shared" ref="AS7:AS17" si="12">AJ7*7.5/100</f>
        <v>0</v>
      </c>
      <c r="AT7" s="310"/>
      <c r="AU7" s="291">
        <f t="shared" ref="AU7:AU17" si="13">AJ7*7.5/100</f>
        <v>0</v>
      </c>
      <c r="AV7" s="310"/>
      <c r="AW7" s="291">
        <f t="shared" ref="AW7:AW17" si="14">AK7*7.5/100</f>
        <v>0</v>
      </c>
      <c r="AX7" s="310"/>
      <c r="AY7" s="291">
        <f t="shared" ref="AY7:AY17" si="15">AK7*7.5/100</f>
        <v>0</v>
      </c>
      <c r="AZ7" s="310"/>
      <c r="BA7" s="291">
        <f t="shared" ref="BA7:BA17" si="16">AK7*7.5/100</f>
        <v>0</v>
      </c>
      <c r="BB7" s="310"/>
      <c r="BC7" s="291">
        <f t="shared" ref="BC7:BC17" si="17">AK7*7.5/100</f>
        <v>0</v>
      </c>
      <c r="BD7" s="310"/>
      <c r="BE7" s="291">
        <f t="shared" ref="BE7:BE17" si="18">AK7*7.5/100</f>
        <v>0</v>
      </c>
      <c r="BF7" s="310"/>
      <c r="BG7" s="291">
        <f t="shared" ref="BG7:BG17" si="19">AK7*7.5/100</f>
        <v>0</v>
      </c>
      <c r="BH7" s="310"/>
      <c r="BI7" s="291">
        <f t="shared" ref="BI7:BI17" si="20">AK7*7.5/100</f>
        <v>0</v>
      </c>
      <c r="BJ7" s="310"/>
      <c r="BK7" s="291">
        <f t="shared" ref="BK7:BK17" si="21">AK7*7.5/100</f>
        <v>0</v>
      </c>
      <c r="BL7" s="310"/>
      <c r="BM7" s="291">
        <f t="shared" ref="BM7:BM17" si="22">AK7*7.5/100</f>
        <v>0</v>
      </c>
      <c r="BN7" s="310"/>
      <c r="BO7" s="291">
        <f t="shared" ref="BO7:BO17" si="23">AK7*7.5/100</f>
        <v>0</v>
      </c>
      <c r="BP7" s="310"/>
      <c r="BQ7" s="291">
        <f t="shared" ref="BQ7:BQ17" si="24">AL7*7.5/100</f>
        <v>0</v>
      </c>
      <c r="BR7" s="310"/>
    </row>
    <row r="8" spans="1:70" ht="22.5">
      <c r="A8" s="379"/>
      <c r="B8" s="387"/>
      <c r="C8" s="257"/>
      <c r="D8" s="258"/>
      <c r="E8" s="259"/>
      <c r="F8" s="259">
        <f t="shared" si="0"/>
        <v>0</v>
      </c>
      <c r="G8" s="254"/>
      <c r="H8" s="258"/>
      <c r="I8" s="258"/>
      <c r="J8" s="275">
        <f t="shared" si="1"/>
        <v>0</v>
      </c>
      <c r="K8" s="279"/>
      <c r="L8" s="290">
        <f t="shared" si="2"/>
        <v>0</v>
      </c>
      <c r="M8" s="294"/>
      <c r="N8" s="290">
        <f t="shared" si="3"/>
        <v>0</v>
      </c>
      <c r="O8" s="294"/>
      <c r="P8" s="298"/>
      <c r="Q8" s="305">
        <f t="shared" si="4"/>
        <v>0</v>
      </c>
      <c r="R8" s="298"/>
      <c r="S8" s="299">
        <f t="shared" si="5"/>
        <v>0</v>
      </c>
      <c r="T8" s="314"/>
      <c r="U8" s="318"/>
      <c r="V8" s="362">
        <f t="shared" ref="V8:V17" si="25">U8*100/100/4</f>
        <v>0</v>
      </c>
      <c r="W8" s="321"/>
      <c r="X8" s="297"/>
      <c r="Y8" s="362">
        <f t="shared" ref="Y8:Y17" si="26">X8*100/100/4</f>
        <v>0</v>
      </c>
      <c r="Z8" s="321"/>
      <c r="AA8" s="297"/>
      <c r="AB8" s="362">
        <f t="shared" si="6"/>
        <v>0</v>
      </c>
      <c r="AC8" s="321"/>
      <c r="AD8" s="297"/>
      <c r="AE8" s="362">
        <f t="shared" si="7"/>
        <v>0</v>
      </c>
      <c r="AF8" s="321"/>
      <c r="AG8" s="297"/>
      <c r="AH8" s="362">
        <f t="shared" si="8"/>
        <v>0</v>
      </c>
      <c r="AI8" s="321"/>
      <c r="AJ8" s="308"/>
      <c r="AK8" s="308"/>
      <c r="AL8" s="308"/>
      <c r="AM8" s="291">
        <f t="shared" si="9"/>
        <v>0</v>
      </c>
      <c r="AN8" s="310"/>
      <c r="AO8" s="291">
        <f t="shared" si="10"/>
        <v>0</v>
      </c>
      <c r="AP8" s="310"/>
      <c r="AQ8" s="291">
        <f t="shared" si="11"/>
        <v>0</v>
      </c>
      <c r="AR8" s="310"/>
      <c r="AS8" s="291">
        <f t="shared" si="12"/>
        <v>0</v>
      </c>
      <c r="AT8" s="310"/>
      <c r="AU8" s="291">
        <f t="shared" si="13"/>
        <v>0</v>
      </c>
      <c r="AV8" s="310"/>
      <c r="AW8" s="291">
        <f t="shared" si="14"/>
        <v>0</v>
      </c>
      <c r="AX8" s="310"/>
      <c r="AY8" s="291">
        <f t="shared" si="15"/>
        <v>0</v>
      </c>
      <c r="AZ8" s="310"/>
      <c r="BA8" s="291">
        <f t="shared" si="16"/>
        <v>0</v>
      </c>
      <c r="BB8" s="310"/>
      <c r="BC8" s="291">
        <f t="shared" si="17"/>
        <v>0</v>
      </c>
      <c r="BD8" s="310"/>
      <c r="BE8" s="291">
        <f t="shared" si="18"/>
        <v>0</v>
      </c>
      <c r="BF8" s="310"/>
      <c r="BG8" s="291">
        <f t="shared" si="19"/>
        <v>0</v>
      </c>
      <c r="BH8" s="310"/>
      <c r="BI8" s="291">
        <f t="shared" si="20"/>
        <v>0</v>
      </c>
      <c r="BJ8" s="310"/>
      <c r="BK8" s="291">
        <f t="shared" si="21"/>
        <v>0</v>
      </c>
      <c r="BL8" s="310"/>
      <c r="BM8" s="291">
        <f t="shared" si="22"/>
        <v>0</v>
      </c>
      <c r="BN8" s="310"/>
      <c r="BO8" s="291">
        <f t="shared" si="23"/>
        <v>0</v>
      </c>
      <c r="BP8" s="310"/>
      <c r="BQ8" s="291">
        <f t="shared" si="24"/>
        <v>0</v>
      </c>
      <c r="BR8" s="310"/>
    </row>
    <row r="9" spans="1:70" ht="22.5">
      <c r="A9" s="379"/>
      <c r="B9" s="387"/>
      <c r="C9" s="257"/>
      <c r="D9" s="258"/>
      <c r="E9" s="259"/>
      <c r="F9" s="259">
        <f t="shared" si="0"/>
        <v>0</v>
      </c>
      <c r="G9" s="254"/>
      <c r="H9" s="258"/>
      <c r="I9" s="258"/>
      <c r="J9" s="275">
        <f t="shared" si="1"/>
        <v>0</v>
      </c>
      <c r="K9" s="279"/>
      <c r="L9" s="290">
        <f t="shared" si="2"/>
        <v>0</v>
      </c>
      <c r="M9" s="294"/>
      <c r="N9" s="290">
        <f t="shared" si="3"/>
        <v>0</v>
      </c>
      <c r="O9" s="294"/>
      <c r="P9" s="298"/>
      <c r="Q9" s="305">
        <f t="shared" si="4"/>
        <v>0</v>
      </c>
      <c r="R9" s="298"/>
      <c r="S9" s="299">
        <f t="shared" si="5"/>
        <v>0</v>
      </c>
      <c r="T9" s="314"/>
      <c r="U9" s="318"/>
      <c r="V9" s="362">
        <f t="shared" si="25"/>
        <v>0</v>
      </c>
      <c r="W9" s="321"/>
      <c r="X9" s="297"/>
      <c r="Y9" s="362">
        <f t="shared" si="26"/>
        <v>0</v>
      </c>
      <c r="Z9" s="321"/>
      <c r="AA9" s="297"/>
      <c r="AB9" s="362">
        <f t="shared" si="6"/>
        <v>0</v>
      </c>
      <c r="AC9" s="321"/>
      <c r="AD9" s="297"/>
      <c r="AE9" s="362">
        <f t="shared" si="7"/>
        <v>0</v>
      </c>
      <c r="AF9" s="321"/>
      <c r="AG9" s="297"/>
      <c r="AH9" s="362">
        <f t="shared" si="8"/>
        <v>0</v>
      </c>
      <c r="AI9" s="321"/>
      <c r="AJ9" s="308"/>
      <c r="AK9" s="308"/>
      <c r="AL9" s="308"/>
      <c r="AM9" s="291">
        <f t="shared" si="9"/>
        <v>0</v>
      </c>
      <c r="AN9" s="310"/>
      <c r="AO9" s="291">
        <f t="shared" si="10"/>
        <v>0</v>
      </c>
      <c r="AP9" s="310"/>
      <c r="AQ9" s="291">
        <f t="shared" si="11"/>
        <v>0</v>
      </c>
      <c r="AR9" s="310"/>
      <c r="AS9" s="291">
        <f t="shared" si="12"/>
        <v>0</v>
      </c>
      <c r="AT9" s="310"/>
      <c r="AU9" s="291">
        <f t="shared" si="13"/>
        <v>0</v>
      </c>
      <c r="AV9" s="310"/>
      <c r="AW9" s="291">
        <f t="shared" si="14"/>
        <v>0</v>
      </c>
      <c r="AX9" s="310"/>
      <c r="AY9" s="291">
        <f t="shared" si="15"/>
        <v>0</v>
      </c>
      <c r="AZ9" s="310"/>
      <c r="BA9" s="291">
        <f t="shared" si="16"/>
        <v>0</v>
      </c>
      <c r="BB9" s="310"/>
      <c r="BC9" s="291">
        <f t="shared" si="17"/>
        <v>0</v>
      </c>
      <c r="BD9" s="310"/>
      <c r="BE9" s="291">
        <f t="shared" si="18"/>
        <v>0</v>
      </c>
      <c r="BF9" s="310"/>
      <c r="BG9" s="291">
        <f t="shared" si="19"/>
        <v>0</v>
      </c>
      <c r="BH9" s="310"/>
      <c r="BI9" s="291">
        <f t="shared" si="20"/>
        <v>0</v>
      </c>
      <c r="BJ9" s="310"/>
      <c r="BK9" s="291">
        <f t="shared" si="21"/>
        <v>0</v>
      </c>
      <c r="BL9" s="310"/>
      <c r="BM9" s="291">
        <f t="shared" si="22"/>
        <v>0</v>
      </c>
      <c r="BN9" s="310"/>
      <c r="BO9" s="291">
        <f t="shared" si="23"/>
        <v>0</v>
      </c>
      <c r="BP9" s="310"/>
      <c r="BQ9" s="291">
        <f t="shared" si="24"/>
        <v>0</v>
      </c>
      <c r="BR9" s="310"/>
    </row>
    <row r="10" spans="1:70" ht="22.5">
      <c r="A10" s="379"/>
      <c r="B10" s="387"/>
      <c r="C10" s="257"/>
      <c r="D10" s="258"/>
      <c r="E10" s="259"/>
      <c r="F10" s="259">
        <f t="shared" si="0"/>
        <v>0</v>
      </c>
      <c r="G10" s="254"/>
      <c r="H10" s="258"/>
      <c r="I10" s="258"/>
      <c r="J10" s="275">
        <f t="shared" si="1"/>
        <v>0</v>
      </c>
      <c r="K10" s="279"/>
      <c r="L10" s="290">
        <f t="shared" si="2"/>
        <v>0</v>
      </c>
      <c r="M10" s="294"/>
      <c r="N10" s="290">
        <f t="shared" si="3"/>
        <v>0</v>
      </c>
      <c r="O10" s="294"/>
      <c r="P10" s="298"/>
      <c r="Q10" s="305">
        <f t="shared" si="4"/>
        <v>0</v>
      </c>
      <c r="R10" s="298"/>
      <c r="S10" s="299">
        <f t="shared" si="5"/>
        <v>0</v>
      </c>
      <c r="T10" s="314"/>
      <c r="U10" s="318"/>
      <c r="V10" s="362">
        <f t="shared" si="25"/>
        <v>0</v>
      </c>
      <c r="W10" s="321"/>
      <c r="X10" s="297"/>
      <c r="Y10" s="362">
        <f t="shared" si="26"/>
        <v>0</v>
      </c>
      <c r="Z10" s="321"/>
      <c r="AA10" s="297"/>
      <c r="AB10" s="362">
        <f t="shared" si="6"/>
        <v>0</v>
      </c>
      <c r="AC10" s="321"/>
      <c r="AD10" s="297"/>
      <c r="AE10" s="362">
        <f t="shared" si="7"/>
        <v>0</v>
      </c>
      <c r="AF10" s="321"/>
      <c r="AG10" s="297"/>
      <c r="AH10" s="362">
        <f t="shared" si="8"/>
        <v>0</v>
      </c>
      <c r="AI10" s="321"/>
      <c r="AJ10" s="308"/>
      <c r="AK10" s="308"/>
      <c r="AL10" s="308"/>
      <c r="AM10" s="291">
        <f t="shared" si="9"/>
        <v>0</v>
      </c>
      <c r="AN10" s="310"/>
      <c r="AO10" s="291">
        <f t="shared" si="10"/>
        <v>0</v>
      </c>
      <c r="AP10" s="310"/>
      <c r="AQ10" s="291">
        <f t="shared" si="11"/>
        <v>0</v>
      </c>
      <c r="AR10" s="310"/>
      <c r="AS10" s="291">
        <f t="shared" si="12"/>
        <v>0</v>
      </c>
      <c r="AT10" s="310"/>
      <c r="AU10" s="291">
        <f t="shared" si="13"/>
        <v>0</v>
      </c>
      <c r="AV10" s="310"/>
      <c r="AW10" s="291">
        <f t="shared" si="14"/>
        <v>0</v>
      </c>
      <c r="AX10" s="310"/>
      <c r="AY10" s="291">
        <f t="shared" si="15"/>
        <v>0</v>
      </c>
      <c r="AZ10" s="310"/>
      <c r="BA10" s="291">
        <f t="shared" si="16"/>
        <v>0</v>
      </c>
      <c r="BB10" s="310"/>
      <c r="BC10" s="291">
        <f t="shared" si="17"/>
        <v>0</v>
      </c>
      <c r="BD10" s="310"/>
      <c r="BE10" s="291">
        <f t="shared" si="18"/>
        <v>0</v>
      </c>
      <c r="BF10" s="310"/>
      <c r="BG10" s="291">
        <f t="shared" si="19"/>
        <v>0</v>
      </c>
      <c r="BH10" s="310"/>
      <c r="BI10" s="291">
        <f t="shared" si="20"/>
        <v>0</v>
      </c>
      <c r="BJ10" s="310"/>
      <c r="BK10" s="291">
        <f t="shared" si="21"/>
        <v>0</v>
      </c>
      <c r="BL10" s="310"/>
      <c r="BM10" s="291">
        <f t="shared" si="22"/>
        <v>0</v>
      </c>
      <c r="BN10" s="310"/>
      <c r="BO10" s="291">
        <f t="shared" si="23"/>
        <v>0</v>
      </c>
      <c r="BP10" s="310"/>
      <c r="BQ10" s="291">
        <f t="shared" si="24"/>
        <v>0</v>
      </c>
      <c r="BR10" s="310"/>
    </row>
    <row r="11" spans="1:70" ht="22.5">
      <c r="A11" s="379"/>
      <c r="B11" s="387"/>
      <c r="C11" s="257"/>
      <c r="D11" s="258"/>
      <c r="E11" s="259"/>
      <c r="F11" s="259">
        <f t="shared" si="0"/>
        <v>0</v>
      </c>
      <c r="G11" s="254"/>
      <c r="H11" s="258"/>
      <c r="I11" s="258"/>
      <c r="J11" s="275">
        <f t="shared" si="1"/>
        <v>0</v>
      </c>
      <c r="K11" s="279"/>
      <c r="L11" s="290">
        <f t="shared" si="2"/>
        <v>0</v>
      </c>
      <c r="M11" s="294"/>
      <c r="N11" s="290">
        <f t="shared" si="3"/>
        <v>0</v>
      </c>
      <c r="O11" s="294"/>
      <c r="P11" s="298"/>
      <c r="Q11" s="305">
        <f t="shared" si="4"/>
        <v>0</v>
      </c>
      <c r="R11" s="298"/>
      <c r="S11" s="299">
        <f t="shared" si="5"/>
        <v>0</v>
      </c>
      <c r="T11" s="314"/>
      <c r="U11" s="318"/>
      <c r="V11" s="362">
        <f t="shared" si="25"/>
        <v>0</v>
      </c>
      <c r="W11" s="321"/>
      <c r="X11" s="297"/>
      <c r="Y11" s="362">
        <f t="shared" si="26"/>
        <v>0</v>
      </c>
      <c r="Z11" s="321"/>
      <c r="AA11" s="297"/>
      <c r="AB11" s="362">
        <f t="shared" si="6"/>
        <v>0</v>
      </c>
      <c r="AC11" s="321"/>
      <c r="AD11" s="297"/>
      <c r="AE11" s="362">
        <f t="shared" si="7"/>
        <v>0</v>
      </c>
      <c r="AF11" s="321"/>
      <c r="AG11" s="297"/>
      <c r="AH11" s="362">
        <f t="shared" si="8"/>
        <v>0</v>
      </c>
      <c r="AI11" s="321"/>
      <c r="AJ11" s="308"/>
      <c r="AK11" s="308"/>
      <c r="AL11" s="308"/>
      <c r="AM11" s="291">
        <f t="shared" si="9"/>
        <v>0</v>
      </c>
      <c r="AN11" s="310"/>
      <c r="AO11" s="291">
        <f t="shared" si="10"/>
        <v>0</v>
      </c>
      <c r="AP11" s="310"/>
      <c r="AQ11" s="291">
        <f t="shared" si="11"/>
        <v>0</v>
      </c>
      <c r="AR11" s="310"/>
      <c r="AS11" s="291">
        <f t="shared" si="12"/>
        <v>0</v>
      </c>
      <c r="AT11" s="310"/>
      <c r="AU11" s="291">
        <f t="shared" si="13"/>
        <v>0</v>
      </c>
      <c r="AV11" s="310"/>
      <c r="AW11" s="291">
        <f t="shared" si="14"/>
        <v>0</v>
      </c>
      <c r="AX11" s="310"/>
      <c r="AY11" s="291">
        <f t="shared" si="15"/>
        <v>0</v>
      </c>
      <c r="AZ11" s="310"/>
      <c r="BA11" s="291">
        <f t="shared" si="16"/>
        <v>0</v>
      </c>
      <c r="BB11" s="310"/>
      <c r="BC11" s="291">
        <f t="shared" si="17"/>
        <v>0</v>
      </c>
      <c r="BD11" s="310"/>
      <c r="BE11" s="291">
        <f t="shared" si="18"/>
        <v>0</v>
      </c>
      <c r="BF11" s="310"/>
      <c r="BG11" s="291">
        <f t="shared" si="19"/>
        <v>0</v>
      </c>
      <c r="BH11" s="310"/>
      <c r="BI11" s="291">
        <f t="shared" si="20"/>
        <v>0</v>
      </c>
      <c r="BJ11" s="310"/>
      <c r="BK11" s="291">
        <f t="shared" si="21"/>
        <v>0</v>
      </c>
      <c r="BL11" s="310"/>
      <c r="BM11" s="291">
        <f t="shared" si="22"/>
        <v>0</v>
      </c>
      <c r="BN11" s="310"/>
      <c r="BO11" s="291">
        <f t="shared" si="23"/>
        <v>0</v>
      </c>
      <c r="BP11" s="310"/>
      <c r="BQ11" s="291">
        <f t="shared" si="24"/>
        <v>0</v>
      </c>
      <c r="BR11" s="310"/>
    </row>
    <row r="12" spans="1:70" ht="22.5">
      <c r="A12" s="379"/>
      <c r="B12" s="387"/>
      <c r="C12" s="257"/>
      <c r="D12" s="258"/>
      <c r="E12" s="259"/>
      <c r="F12" s="259">
        <f t="shared" si="0"/>
        <v>0</v>
      </c>
      <c r="G12" s="254"/>
      <c r="H12" s="258"/>
      <c r="I12" s="258"/>
      <c r="J12" s="275">
        <f t="shared" si="1"/>
        <v>0</v>
      </c>
      <c r="K12" s="279"/>
      <c r="L12" s="290">
        <f t="shared" si="2"/>
        <v>0</v>
      </c>
      <c r="M12" s="294"/>
      <c r="N12" s="290">
        <f t="shared" si="3"/>
        <v>0</v>
      </c>
      <c r="O12" s="294"/>
      <c r="P12" s="298"/>
      <c r="Q12" s="305">
        <f t="shared" si="4"/>
        <v>0</v>
      </c>
      <c r="R12" s="298"/>
      <c r="S12" s="299">
        <f t="shared" si="5"/>
        <v>0</v>
      </c>
      <c r="T12" s="314"/>
      <c r="U12" s="318"/>
      <c r="V12" s="362">
        <f t="shared" si="25"/>
        <v>0</v>
      </c>
      <c r="W12" s="321"/>
      <c r="X12" s="297"/>
      <c r="Y12" s="362">
        <f t="shared" si="26"/>
        <v>0</v>
      </c>
      <c r="Z12" s="321"/>
      <c r="AA12" s="297"/>
      <c r="AB12" s="362">
        <f t="shared" si="6"/>
        <v>0</v>
      </c>
      <c r="AC12" s="321"/>
      <c r="AD12" s="297"/>
      <c r="AE12" s="362">
        <f t="shared" si="7"/>
        <v>0</v>
      </c>
      <c r="AF12" s="321"/>
      <c r="AG12" s="297"/>
      <c r="AH12" s="362">
        <f t="shared" si="8"/>
        <v>0</v>
      </c>
      <c r="AI12" s="321"/>
      <c r="AJ12" s="308"/>
      <c r="AK12" s="308"/>
      <c r="AL12" s="308"/>
      <c r="AM12" s="291">
        <f t="shared" si="9"/>
        <v>0</v>
      </c>
      <c r="AN12" s="310"/>
      <c r="AO12" s="291">
        <f t="shared" si="10"/>
        <v>0</v>
      </c>
      <c r="AP12" s="310"/>
      <c r="AQ12" s="291">
        <f t="shared" si="11"/>
        <v>0</v>
      </c>
      <c r="AR12" s="310"/>
      <c r="AS12" s="291">
        <f t="shared" si="12"/>
        <v>0</v>
      </c>
      <c r="AT12" s="310"/>
      <c r="AU12" s="291">
        <f t="shared" si="13"/>
        <v>0</v>
      </c>
      <c r="AV12" s="310"/>
      <c r="AW12" s="291">
        <f t="shared" si="14"/>
        <v>0</v>
      </c>
      <c r="AX12" s="310"/>
      <c r="AY12" s="291">
        <f t="shared" si="15"/>
        <v>0</v>
      </c>
      <c r="AZ12" s="310"/>
      <c r="BA12" s="291">
        <f t="shared" si="16"/>
        <v>0</v>
      </c>
      <c r="BB12" s="310"/>
      <c r="BC12" s="291">
        <f t="shared" si="17"/>
        <v>0</v>
      </c>
      <c r="BD12" s="310"/>
      <c r="BE12" s="291">
        <f t="shared" si="18"/>
        <v>0</v>
      </c>
      <c r="BF12" s="310"/>
      <c r="BG12" s="291">
        <f t="shared" si="19"/>
        <v>0</v>
      </c>
      <c r="BH12" s="310"/>
      <c r="BI12" s="291">
        <f t="shared" si="20"/>
        <v>0</v>
      </c>
      <c r="BJ12" s="310"/>
      <c r="BK12" s="291">
        <f t="shared" si="21"/>
        <v>0</v>
      </c>
      <c r="BL12" s="310"/>
      <c r="BM12" s="291">
        <f t="shared" si="22"/>
        <v>0</v>
      </c>
      <c r="BN12" s="310"/>
      <c r="BO12" s="291">
        <f t="shared" si="23"/>
        <v>0</v>
      </c>
      <c r="BP12" s="310"/>
      <c r="BQ12" s="291">
        <f t="shared" si="24"/>
        <v>0</v>
      </c>
      <c r="BR12" s="310"/>
    </row>
    <row r="13" spans="1:70" ht="22.5">
      <c r="A13" s="379"/>
      <c r="B13" s="387"/>
      <c r="C13" s="257"/>
      <c r="D13" s="258"/>
      <c r="E13" s="259"/>
      <c r="F13" s="259">
        <f t="shared" si="0"/>
        <v>0</v>
      </c>
      <c r="G13" s="254"/>
      <c r="H13" s="258"/>
      <c r="I13" s="258"/>
      <c r="J13" s="275">
        <f t="shared" si="1"/>
        <v>0</v>
      </c>
      <c r="K13" s="279"/>
      <c r="L13" s="290">
        <f t="shared" si="2"/>
        <v>0</v>
      </c>
      <c r="M13" s="294"/>
      <c r="N13" s="290">
        <f t="shared" si="3"/>
        <v>0</v>
      </c>
      <c r="O13" s="294"/>
      <c r="P13" s="298"/>
      <c r="Q13" s="305">
        <f t="shared" si="4"/>
        <v>0</v>
      </c>
      <c r="R13" s="298"/>
      <c r="S13" s="299">
        <f t="shared" si="5"/>
        <v>0</v>
      </c>
      <c r="T13" s="314"/>
      <c r="U13" s="318"/>
      <c r="V13" s="362">
        <f t="shared" si="25"/>
        <v>0</v>
      </c>
      <c r="W13" s="321"/>
      <c r="X13" s="297"/>
      <c r="Y13" s="362">
        <f t="shared" si="26"/>
        <v>0</v>
      </c>
      <c r="Z13" s="321"/>
      <c r="AA13" s="297"/>
      <c r="AB13" s="362">
        <f t="shared" si="6"/>
        <v>0</v>
      </c>
      <c r="AC13" s="321"/>
      <c r="AD13" s="297"/>
      <c r="AE13" s="362">
        <f t="shared" si="7"/>
        <v>0</v>
      </c>
      <c r="AF13" s="321"/>
      <c r="AG13" s="297"/>
      <c r="AH13" s="362">
        <f t="shared" si="8"/>
        <v>0</v>
      </c>
      <c r="AI13" s="321"/>
      <c r="AJ13" s="308"/>
      <c r="AK13" s="308"/>
      <c r="AL13" s="308"/>
      <c r="AM13" s="291">
        <f t="shared" si="9"/>
        <v>0</v>
      </c>
      <c r="AN13" s="310"/>
      <c r="AO13" s="291">
        <f t="shared" si="10"/>
        <v>0</v>
      </c>
      <c r="AP13" s="310"/>
      <c r="AQ13" s="291">
        <f t="shared" si="11"/>
        <v>0</v>
      </c>
      <c r="AR13" s="310"/>
      <c r="AS13" s="291">
        <f t="shared" si="12"/>
        <v>0</v>
      </c>
      <c r="AT13" s="310"/>
      <c r="AU13" s="291">
        <f t="shared" si="13"/>
        <v>0</v>
      </c>
      <c r="AV13" s="310"/>
      <c r="AW13" s="291">
        <f t="shared" si="14"/>
        <v>0</v>
      </c>
      <c r="AX13" s="310"/>
      <c r="AY13" s="291">
        <f t="shared" si="15"/>
        <v>0</v>
      </c>
      <c r="AZ13" s="310"/>
      <c r="BA13" s="291">
        <f t="shared" si="16"/>
        <v>0</v>
      </c>
      <c r="BB13" s="310"/>
      <c r="BC13" s="291">
        <f t="shared" si="17"/>
        <v>0</v>
      </c>
      <c r="BD13" s="310"/>
      <c r="BE13" s="291">
        <f t="shared" si="18"/>
        <v>0</v>
      </c>
      <c r="BF13" s="310"/>
      <c r="BG13" s="291">
        <f t="shared" si="19"/>
        <v>0</v>
      </c>
      <c r="BH13" s="310"/>
      <c r="BI13" s="291">
        <f t="shared" si="20"/>
        <v>0</v>
      </c>
      <c r="BJ13" s="310"/>
      <c r="BK13" s="291">
        <f t="shared" si="21"/>
        <v>0</v>
      </c>
      <c r="BL13" s="310"/>
      <c r="BM13" s="291">
        <f t="shared" si="22"/>
        <v>0</v>
      </c>
      <c r="BN13" s="310"/>
      <c r="BO13" s="291">
        <f t="shared" si="23"/>
        <v>0</v>
      </c>
      <c r="BP13" s="310"/>
      <c r="BQ13" s="291">
        <f t="shared" si="24"/>
        <v>0</v>
      </c>
      <c r="BR13" s="310"/>
    </row>
    <row r="14" spans="1:70" ht="22.5">
      <c r="A14" s="379"/>
      <c r="B14" s="388"/>
      <c r="C14" s="260"/>
      <c r="D14" s="260"/>
      <c r="E14" s="289"/>
      <c r="F14" s="259">
        <f t="shared" si="0"/>
        <v>0</v>
      </c>
      <c r="G14" s="255"/>
      <c r="H14" s="260"/>
      <c r="I14" s="260"/>
      <c r="J14" s="275">
        <f t="shared" si="1"/>
        <v>0</v>
      </c>
      <c r="K14" s="280"/>
      <c r="L14" s="290">
        <f t="shared" si="2"/>
        <v>0</v>
      </c>
      <c r="M14" s="294"/>
      <c r="N14" s="290">
        <f t="shared" si="3"/>
        <v>0</v>
      </c>
      <c r="O14" s="294"/>
      <c r="P14" s="298"/>
      <c r="Q14" s="305">
        <f t="shared" si="4"/>
        <v>0</v>
      </c>
      <c r="R14" s="300"/>
      <c r="S14" s="299">
        <f t="shared" si="5"/>
        <v>0</v>
      </c>
      <c r="T14" s="314"/>
      <c r="U14" s="318"/>
      <c r="V14" s="362">
        <f t="shared" si="25"/>
        <v>0</v>
      </c>
      <c r="W14" s="322"/>
      <c r="X14" s="306"/>
      <c r="Y14" s="362">
        <f t="shared" si="26"/>
        <v>0</v>
      </c>
      <c r="Z14" s="324"/>
      <c r="AA14" s="363"/>
      <c r="AB14" s="362">
        <f t="shared" si="6"/>
        <v>0</v>
      </c>
      <c r="AC14" s="324"/>
      <c r="AD14" s="363"/>
      <c r="AE14" s="362">
        <f t="shared" si="7"/>
        <v>0</v>
      </c>
      <c r="AF14" s="324"/>
      <c r="AG14" s="363"/>
      <c r="AH14" s="362">
        <f t="shared" si="8"/>
        <v>0</v>
      </c>
      <c r="AI14" s="324"/>
      <c r="AJ14" s="308"/>
      <c r="AK14" s="308"/>
      <c r="AL14" s="308"/>
      <c r="AM14" s="291">
        <f t="shared" si="9"/>
        <v>0</v>
      </c>
      <c r="AN14" s="310"/>
      <c r="AO14" s="291">
        <f t="shared" si="10"/>
        <v>0</v>
      </c>
      <c r="AP14" s="310"/>
      <c r="AQ14" s="291">
        <f t="shared" si="11"/>
        <v>0</v>
      </c>
      <c r="AR14" s="310"/>
      <c r="AS14" s="291">
        <f t="shared" si="12"/>
        <v>0</v>
      </c>
      <c r="AT14" s="310"/>
      <c r="AU14" s="291">
        <f t="shared" si="13"/>
        <v>0</v>
      </c>
      <c r="AV14" s="310"/>
      <c r="AW14" s="291">
        <f t="shared" si="14"/>
        <v>0</v>
      </c>
      <c r="AX14" s="310"/>
      <c r="AY14" s="291">
        <f t="shared" si="15"/>
        <v>0</v>
      </c>
      <c r="AZ14" s="310"/>
      <c r="BA14" s="291">
        <f t="shared" si="16"/>
        <v>0</v>
      </c>
      <c r="BB14" s="310"/>
      <c r="BC14" s="291">
        <f t="shared" si="17"/>
        <v>0</v>
      </c>
      <c r="BD14" s="310"/>
      <c r="BE14" s="291">
        <f t="shared" si="18"/>
        <v>0</v>
      </c>
      <c r="BF14" s="310"/>
      <c r="BG14" s="291">
        <f t="shared" si="19"/>
        <v>0</v>
      </c>
      <c r="BH14" s="310"/>
      <c r="BI14" s="291">
        <f t="shared" si="20"/>
        <v>0</v>
      </c>
      <c r="BJ14" s="310"/>
      <c r="BK14" s="291">
        <f t="shared" si="21"/>
        <v>0</v>
      </c>
      <c r="BL14" s="310"/>
      <c r="BM14" s="291">
        <f t="shared" si="22"/>
        <v>0</v>
      </c>
      <c r="BN14" s="310"/>
      <c r="BO14" s="291">
        <f t="shared" si="23"/>
        <v>0</v>
      </c>
      <c r="BP14" s="310"/>
      <c r="BQ14" s="291">
        <f t="shared" si="24"/>
        <v>0</v>
      </c>
      <c r="BR14" s="310"/>
    </row>
    <row r="15" spans="1:70" ht="22.5">
      <c r="A15" s="379"/>
      <c r="B15" s="388"/>
      <c r="C15" s="260"/>
      <c r="D15" s="260"/>
      <c r="E15" s="289"/>
      <c r="F15" s="259">
        <f t="shared" si="0"/>
        <v>0</v>
      </c>
      <c r="G15" s="255"/>
      <c r="H15" s="260"/>
      <c r="I15" s="260"/>
      <c r="J15" s="275">
        <f t="shared" si="1"/>
        <v>0</v>
      </c>
      <c r="K15" s="281"/>
      <c r="L15" s="290">
        <f t="shared" si="2"/>
        <v>0</v>
      </c>
      <c r="M15" s="294"/>
      <c r="N15" s="290">
        <f t="shared" si="3"/>
        <v>0</v>
      </c>
      <c r="O15" s="296"/>
      <c r="P15" s="298"/>
      <c r="Q15" s="305">
        <f t="shared" si="4"/>
        <v>0</v>
      </c>
      <c r="R15" s="300"/>
      <c r="S15" s="299">
        <f t="shared" si="5"/>
        <v>0</v>
      </c>
      <c r="T15" s="314"/>
      <c r="U15" s="318"/>
      <c r="V15" s="362">
        <f t="shared" si="25"/>
        <v>0</v>
      </c>
      <c r="W15" s="322"/>
      <c r="X15" s="306"/>
      <c r="Y15" s="362">
        <f t="shared" si="26"/>
        <v>0</v>
      </c>
      <c r="Z15" s="324"/>
      <c r="AA15" s="363"/>
      <c r="AB15" s="362">
        <f t="shared" si="6"/>
        <v>0</v>
      </c>
      <c r="AC15" s="324"/>
      <c r="AD15" s="363"/>
      <c r="AE15" s="362">
        <f t="shared" si="7"/>
        <v>0</v>
      </c>
      <c r="AF15" s="324"/>
      <c r="AG15" s="363"/>
      <c r="AH15" s="362">
        <f t="shared" si="8"/>
        <v>0</v>
      </c>
      <c r="AI15" s="324"/>
      <c r="AJ15" s="308"/>
      <c r="AK15" s="308"/>
      <c r="AL15" s="308"/>
      <c r="AM15" s="291">
        <f t="shared" si="9"/>
        <v>0</v>
      </c>
      <c r="AN15" s="310"/>
      <c r="AO15" s="291">
        <f t="shared" si="10"/>
        <v>0</v>
      </c>
      <c r="AP15" s="310"/>
      <c r="AQ15" s="291">
        <f t="shared" si="11"/>
        <v>0</v>
      </c>
      <c r="AR15" s="310"/>
      <c r="AS15" s="291">
        <f t="shared" si="12"/>
        <v>0</v>
      </c>
      <c r="AT15" s="310"/>
      <c r="AU15" s="291">
        <f t="shared" si="13"/>
        <v>0</v>
      </c>
      <c r="AV15" s="310"/>
      <c r="AW15" s="291">
        <f t="shared" si="14"/>
        <v>0</v>
      </c>
      <c r="AX15" s="310"/>
      <c r="AY15" s="291">
        <f t="shared" si="15"/>
        <v>0</v>
      </c>
      <c r="AZ15" s="310"/>
      <c r="BA15" s="291">
        <f t="shared" si="16"/>
        <v>0</v>
      </c>
      <c r="BB15" s="310"/>
      <c r="BC15" s="291">
        <f t="shared" si="17"/>
        <v>0</v>
      </c>
      <c r="BD15" s="310"/>
      <c r="BE15" s="291">
        <f t="shared" si="18"/>
        <v>0</v>
      </c>
      <c r="BF15" s="310"/>
      <c r="BG15" s="291">
        <f t="shared" si="19"/>
        <v>0</v>
      </c>
      <c r="BH15" s="310"/>
      <c r="BI15" s="291">
        <f t="shared" si="20"/>
        <v>0</v>
      </c>
      <c r="BJ15" s="310"/>
      <c r="BK15" s="291">
        <f t="shared" si="21"/>
        <v>0</v>
      </c>
      <c r="BL15" s="310"/>
      <c r="BM15" s="291">
        <f t="shared" si="22"/>
        <v>0</v>
      </c>
      <c r="BN15" s="310"/>
      <c r="BO15" s="291">
        <f t="shared" si="23"/>
        <v>0</v>
      </c>
      <c r="BP15" s="310"/>
      <c r="BQ15" s="291">
        <f t="shared" si="24"/>
        <v>0</v>
      </c>
      <c r="BR15" s="310"/>
    </row>
    <row r="16" spans="1:70" ht="22.5">
      <c r="A16" s="379"/>
      <c r="B16" s="388"/>
      <c r="C16" s="261"/>
      <c r="D16" s="260"/>
      <c r="E16" s="264"/>
      <c r="F16" s="259">
        <f t="shared" si="0"/>
        <v>0</v>
      </c>
      <c r="G16" s="255"/>
      <c r="H16" s="260"/>
      <c r="I16" s="260"/>
      <c r="J16" s="275">
        <f t="shared" si="1"/>
        <v>0</v>
      </c>
      <c r="K16" s="281"/>
      <c r="L16" s="290">
        <f t="shared" si="2"/>
        <v>0</v>
      </c>
      <c r="M16" s="294"/>
      <c r="N16" s="290">
        <f t="shared" si="3"/>
        <v>0</v>
      </c>
      <c r="O16" s="296"/>
      <c r="P16" s="298"/>
      <c r="Q16" s="305">
        <f t="shared" si="4"/>
        <v>0</v>
      </c>
      <c r="R16" s="300"/>
      <c r="S16" s="299">
        <f t="shared" si="5"/>
        <v>0</v>
      </c>
      <c r="T16" s="314"/>
      <c r="U16" s="318"/>
      <c r="V16" s="362">
        <f t="shared" si="25"/>
        <v>0</v>
      </c>
      <c r="W16" s="322"/>
      <c r="X16" s="306"/>
      <c r="Y16" s="362">
        <f t="shared" si="26"/>
        <v>0</v>
      </c>
      <c r="Z16" s="324"/>
      <c r="AA16" s="363"/>
      <c r="AB16" s="362">
        <f t="shared" si="6"/>
        <v>0</v>
      </c>
      <c r="AC16" s="324"/>
      <c r="AD16" s="363"/>
      <c r="AE16" s="362">
        <f t="shared" si="7"/>
        <v>0</v>
      </c>
      <c r="AF16" s="324"/>
      <c r="AG16" s="363"/>
      <c r="AH16" s="362">
        <f t="shared" si="8"/>
        <v>0</v>
      </c>
      <c r="AI16" s="324"/>
      <c r="AJ16" s="308"/>
      <c r="AK16" s="308"/>
      <c r="AL16" s="308"/>
      <c r="AM16" s="291">
        <f t="shared" si="9"/>
        <v>0</v>
      </c>
      <c r="AN16" s="310"/>
      <c r="AO16" s="291">
        <f t="shared" si="10"/>
        <v>0</v>
      </c>
      <c r="AP16" s="310"/>
      <c r="AQ16" s="291">
        <f t="shared" si="11"/>
        <v>0</v>
      </c>
      <c r="AR16" s="310"/>
      <c r="AS16" s="291">
        <f t="shared" si="12"/>
        <v>0</v>
      </c>
      <c r="AT16" s="310"/>
      <c r="AU16" s="291">
        <f t="shared" si="13"/>
        <v>0</v>
      </c>
      <c r="AV16" s="310"/>
      <c r="AW16" s="291">
        <f t="shared" si="14"/>
        <v>0</v>
      </c>
      <c r="AX16" s="310"/>
      <c r="AY16" s="291">
        <f t="shared" si="15"/>
        <v>0</v>
      </c>
      <c r="AZ16" s="310"/>
      <c r="BA16" s="291">
        <f t="shared" si="16"/>
        <v>0</v>
      </c>
      <c r="BB16" s="310"/>
      <c r="BC16" s="291">
        <f t="shared" si="17"/>
        <v>0</v>
      </c>
      <c r="BD16" s="310"/>
      <c r="BE16" s="291">
        <f t="shared" si="18"/>
        <v>0</v>
      </c>
      <c r="BF16" s="310"/>
      <c r="BG16" s="291">
        <f t="shared" si="19"/>
        <v>0</v>
      </c>
      <c r="BH16" s="310"/>
      <c r="BI16" s="291">
        <f t="shared" si="20"/>
        <v>0</v>
      </c>
      <c r="BJ16" s="310"/>
      <c r="BK16" s="291">
        <f t="shared" si="21"/>
        <v>0</v>
      </c>
      <c r="BL16" s="310"/>
      <c r="BM16" s="291">
        <f t="shared" si="22"/>
        <v>0</v>
      </c>
      <c r="BN16" s="310"/>
      <c r="BO16" s="291">
        <f t="shared" si="23"/>
        <v>0</v>
      </c>
      <c r="BP16" s="310"/>
      <c r="BQ16" s="291">
        <f t="shared" si="24"/>
        <v>0</v>
      </c>
      <c r="BR16" s="310"/>
    </row>
    <row r="17" spans="1:70" ht="31.5" customHeight="1" thickBot="1">
      <c r="A17" s="379"/>
      <c r="B17" s="388"/>
      <c r="C17" s="262"/>
      <c r="D17" s="263"/>
      <c r="E17" s="265"/>
      <c r="F17" s="259">
        <f t="shared" si="0"/>
        <v>0</v>
      </c>
      <c r="G17" s="256"/>
      <c r="H17" s="263"/>
      <c r="I17" s="263"/>
      <c r="J17" s="275">
        <f t="shared" si="1"/>
        <v>0</v>
      </c>
      <c r="K17" s="281"/>
      <c r="L17" s="290">
        <f t="shared" si="2"/>
        <v>0</v>
      </c>
      <c r="M17" s="294"/>
      <c r="N17" s="290">
        <f t="shared" si="3"/>
        <v>0</v>
      </c>
      <c r="O17" s="296"/>
      <c r="P17" s="301"/>
      <c r="Q17" s="305">
        <f t="shared" si="4"/>
        <v>0</v>
      </c>
      <c r="R17" s="302"/>
      <c r="S17" s="299">
        <f t="shared" si="5"/>
        <v>0</v>
      </c>
      <c r="T17" s="315"/>
      <c r="U17" s="319"/>
      <c r="V17" s="362">
        <f t="shared" si="25"/>
        <v>0</v>
      </c>
      <c r="W17" s="323"/>
      <c r="X17" s="307"/>
      <c r="Y17" s="362">
        <f t="shared" si="26"/>
        <v>0</v>
      </c>
      <c r="Z17" s="325"/>
      <c r="AA17" s="364"/>
      <c r="AB17" s="362">
        <f t="shared" si="6"/>
        <v>0</v>
      </c>
      <c r="AC17" s="325"/>
      <c r="AD17" s="364"/>
      <c r="AE17" s="362">
        <f t="shared" si="7"/>
        <v>0</v>
      </c>
      <c r="AF17" s="325"/>
      <c r="AG17" s="364"/>
      <c r="AH17" s="362">
        <f t="shared" si="8"/>
        <v>0</v>
      </c>
      <c r="AI17" s="325"/>
      <c r="AJ17" s="308"/>
      <c r="AK17" s="308"/>
      <c r="AL17" s="308"/>
      <c r="AM17" s="291">
        <f t="shared" si="9"/>
        <v>0</v>
      </c>
      <c r="AN17" s="310"/>
      <c r="AO17" s="291">
        <f t="shared" si="10"/>
        <v>0</v>
      </c>
      <c r="AP17" s="310"/>
      <c r="AQ17" s="291">
        <f t="shared" si="11"/>
        <v>0</v>
      </c>
      <c r="AR17" s="310"/>
      <c r="AS17" s="291">
        <f t="shared" si="12"/>
        <v>0</v>
      </c>
      <c r="AT17" s="310"/>
      <c r="AU17" s="291">
        <f t="shared" si="13"/>
        <v>0</v>
      </c>
      <c r="AV17" s="310"/>
      <c r="AW17" s="291">
        <f t="shared" si="14"/>
        <v>0</v>
      </c>
      <c r="AX17" s="310"/>
      <c r="AY17" s="291">
        <f t="shared" si="15"/>
        <v>0</v>
      </c>
      <c r="AZ17" s="310"/>
      <c r="BA17" s="291">
        <f t="shared" si="16"/>
        <v>0</v>
      </c>
      <c r="BB17" s="310"/>
      <c r="BC17" s="291">
        <f t="shared" si="17"/>
        <v>0</v>
      </c>
      <c r="BD17" s="310"/>
      <c r="BE17" s="291">
        <f t="shared" si="18"/>
        <v>0</v>
      </c>
      <c r="BF17" s="310"/>
      <c r="BG17" s="291">
        <f t="shared" si="19"/>
        <v>0</v>
      </c>
      <c r="BH17" s="310"/>
      <c r="BI17" s="291">
        <f t="shared" si="20"/>
        <v>0</v>
      </c>
      <c r="BJ17" s="310"/>
      <c r="BK17" s="291">
        <f t="shared" si="21"/>
        <v>0</v>
      </c>
      <c r="BL17" s="310"/>
      <c r="BM17" s="291">
        <f t="shared" si="22"/>
        <v>0</v>
      </c>
      <c r="BN17" s="310"/>
      <c r="BO17" s="291">
        <f t="shared" si="23"/>
        <v>0</v>
      </c>
      <c r="BP17" s="310"/>
      <c r="BQ17" s="291">
        <f t="shared" si="24"/>
        <v>0</v>
      </c>
      <c r="BR17" s="310"/>
    </row>
    <row r="18" spans="1:70" ht="46.5" customHeight="1" thickBot="1">
      <c r="A18" s="379"/>
      <c r="B18" s="243"/>
      <c r="C18" s="600" t="s">
        <v>41</v>
      </c>
      <c r="D18" s="601"/>
      <c r="E18" s="601"/>
      <c r="F18" s="601"/>
      <c r="G18" s="601"/>
      <c r="H18" s="273"/>
      <c r="I18" s="273"/>
      <c r="P18" s="600" t="s">
        <v>42</v>
      </c>
      <c r="Q18" s="601"/>
      <c r="R18" s="601"/>
      <c r="S18" s="601"/>
      <c r="T18" s="311"/>
      <c r="U18" s="311"/>
      <c r="V18" s="601"/>
      <c r="W18" s="601"/>
      <c r="X18" s="601"/>
      <c r="Y18" s="601"/>
      <c r="Z18" s="601"/>
      <c r="AA18" s="601"/>
      <c r="AB18" s="601"/>
      <c r="AC18" s="601"/>
      <c r="AD18" s="601"/>
      <c r="AE18" s="601"/>
      <c r="AF18" s="601"/>
      <c r="AG18" s="601"/>
      <c r="AH18" s="601"/>
      <c r="AI18" s="602"/>
      <c r="AJ18" s="235"/>
      <c r="AK18" s="235"/>
      <c r="AL18" s="235"/>
      <c r="AM18" s="235"/>
      <c r="AN18" s="235"/>
      <c r="AO18" s="235"/>
      <c r="AP18" s="235"/>
      <c r="AQ18" s="235"/>
      <c r="AR18" s="235"/>
      <c r="AS18" s="235"/>
      <c r="AT18" s="235"/>
      <c r="AU18" s="235"/>
      <c r="AV18" s="235"/>
      <c r="AW18" s="235"/>
      <c r="AX18" s="235"/>
      <c r="AY18" s="235"/>
      <c r="AZ18" s="235"/>
      <c r="BA18" s="235"/>
      <c r="BB18" s="235"/>
      <c r="BC18" s="235"/>
      <c r="BD18" s="235"/>
      <c r="BE18" s="235"/>
      <c r="BF18" s="235"/>
      <c r="BG18" s="235"/>
      <c r="BH18" s="235"/>
      <c r="BI18" s="235"/>
      <c r="BJ18" s="235"/>
      <c r="BK18" s="235"/>
      <c r="BL18" s="235"/>
      <c r="BM18" s="235"/>
      <c r="BN18" s="235"/>
      <c r="BO18" s="235"/>
      <c r="BP18" s="235"/>
      <c r="BQ18" s="235"/>
    </row>
    <row r="19" spans="1:70" ht="31.5" customHeight="1"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5"/>
      <c r="BA19" s="235"/>
      <c r="BB19" s="235"/>
      <c r="BC19" s="235"/>
      <c r="BD19" s="235"/>
      <c r="BE19" s="235"/>
      <c r="BF19" s="235"/>
      <c r="BG19" s="235"/>
      <c r="BH19" s="235"/>
      <c r="BI19" s="235"/>
      <c r="BJ19" s="235"/>
      <c r="BK19" s="235"/>
      <c r="BL19" s="235"/>
      <c r="BM19" s="235"/>
      <c r="BN19" s="235"/>
      <c r="BO19" s="235"/>
      <c r="BP19" s="235"/>
      <c r="BQ19" s="235"/>
    </row>
    <row r="20" spans="1:70" ht="31.5" customHeight="1">
      <c r="AJ20" s="235"/>
      <c r="AK20" s="235"/>
      <c r="AL20" s="235"/>
      <c r="AM20" s="235"/>
      <c r="AN20" s="235"/>
      <c r="AO20" s="235"/>
      <c r="AP20" s="235"/>
      <c r="AQ20" s="235"/>
      <c r="AR20" s="235"/>
      <c r="AS20" s="235"/>
      <c r="AT20" s="235"/>
      <c r="AU20" s="235"/>
      <c r="AV20" s="235"/>
      <c r="AW20" s="235"/>
      <c r="AX20" s="235"/>
      <c r="AY20" s="235"/>
      <c r="AZ20" s="235"/>
      <c r="BA20" s="235"/>
      <c r="BB20" s="235"/>
      <c r="BC20" s="235"/>
      <c r="BD20" s="235"/>
      <c r="BE20" s="235"/>
      <c r="BF20" s="235"/>
      <c r="BG20" s="235"/>
      <c r="BH20" s="235"/>
      <c r="BI20" s="235"/>
      <c r="BJ20" s="235"/>
      <c r="BK20" s="235"/>
      <c r="BL20" s="235"/>
      <c r="BM20" s="235"/>
      <c r="BN20" s="235"/>
      <c r="BO20" s="235"/>
      <c r="BP20" s="235"/>
      <c r="BQ20" s="235"/>
    </row>
    <row r="21" spans="1:70" ht="31.5" customHeight="1">
      <c r="AJ21" s="235"/>
      <c r="AK21" s="235"/>
      <c r="AL21" s="235"/>
      <c r="AM21" s="235"/>
      <c r="AN21" s="235"/>
      <c r="AO21" s="235"/>
      <c r="AP21" s="235"/>
      <c r="AQ21" s="235"/>
      <c r="AR21" s="235"/>
      <c r="AS21" s="235"/>
      <c r="AT21" s="235"/>
      <c r="AU21" s="235"/>
      <c r="AV21" s="235"/>
      <c r="AW21" s="235"/>
      <c r="AX21" s="235"/>
      <c r="AY21" s="235"/>
      <c r="AZ21" s="235"/>
      <c r="BA21" s="235"/>
      <c r="BB21" s="235"/>
      <c r="BC21" s="235"/>
      <c r="BD21" s="235"/>
      <c r="BE21" s="235"/>
      <c r="BF21" s="235"/>
      <c r="BG21" s="235"/>
      <c r="BH21" s="235"/>
      <c r="BI21" s="235"/>
      <c r="BJ21" s="235"/>
      <c r="BK21" s="235"/>
      <c r="BL21" s="235"/>
      <c r="BM21" s="235"/>
      <c r="BN21" s="235"/>
      <c r="BO21" s="235"/>
      <c r="BP21" s="235"/>
      <c r="BQ21" s="235"/>
    </row>
    <row r="22" spans="1:70" ht="31.5" customHeight="1">
      <c r="AJ22" s="235"/>
      <c r="AK22" s="235"/>
      <c r="AL22" s="235"/>
      <c r="AM22" s="235"/>
      <c r="AN22" s="235"/>
      <c r="AO22" s="235"/>
      <c r="AP22" s="235"/>
      <c r="AQ22" s="235"/>
      <c r="AR22" s="235"/>
      <c r="AS22" s="235"/>
      <c r="AT22" s="235"/>
      <c r="AU22" s="235"/>
      <c r="AV22" s="235"/>
      <c r="AW22" s="235"/>
      <c r="AX22" s="235"/>
      <c r="AY22" s="235"/>
      <c r="AZ22" s="235"/>
      <c r="BA22" s="235"/>
      <c r="BB22" s="235"/>
      <c r="BC22" s="235"/>
      <c r="BD22" s="235"/>
      <c r="BE22" s="235"/>
      <c r="BF22" s="235"/>
      <c r="BG22" s="235"/>
      <c r="BH22" s="235"/>
      <c r="BI22" s="235"/>
      <c r="BJ22" s="235"/>
      <c r="BK22" s="235"/>
      <c r="BL22" s="235"/>
      <c r="BM22" s="235"/>
      <c r="BN22" s="235"/>
      <c r="BO22" s="235"/>
      <c r="BP22" s="235"/>
      <c r="BQ22" s="235"/>
    </row>
    <row r="23" spans="1:70" ht="31.5" customHeight="1"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5"/>
      <c r="BD23" s="235"/>
      <c r="BE23" s="235"/>
      <c r="BF23" s="235"/>
      <c r="BG23" s="235"/>
      <c r="BH23" s="235"/>
      <c r="BI23" s="235"/>
      <c r="BJ23" s="235"/>
      <c r="BK23" s="235"/>
      <c r="BL23" s="235"/>
      <c r="BM23" s="235"/>
      <c r="BN23" s="235"/>
      <c r="BO23" s="235"/>
      <c r="BP23" s="235"/>
      <c r="BQ23" s="235"/>
    </row>
    <row r="24" spans="1:70" ht="31.5" customHeight="1">
      <c r="AJ24" s="235"/>
      <c r="AK24" s="235"/>
      <c r="AL24" s="235"/>
      <c r="AM24" s="235"/>
      <c r="AN24" s="235"/>
      <c r="AO24" s="235"/>
      <c r="AP24" s="235"/>
      <c r="AQ24" s="235"/>
      <c r="AR24" s="235"/>
      <c r="AS24" s="235"/>
      <c r="AT24" s="235"/>
      <c r="AU24" s="235"/>
      <c r="AV24" s="235"/>
      <c r="AW24" s="235"/>
      <c r="AX24" s="235"/>
      <c r="AY24" s="235"/>
      <c r="AZ24" s="235"/>
      <c r="BA24" s="235"/>
      <c r="BB24" s="235"/>
      <c r="BC24" s="235"/>
      <c r="BD24" s="235"/>
      <c r="BE24" s="235"/>
      <c r="BF24" s="235"/>
      <c r="BG24" s="235"/>
      <c r="BH24" s="235"/>
      <c r="BI24" s="235"/>
      <c r="BJ24" s="235"/>
      <c r="BK24" s="235"/>
      <c r="BL24" s="235"/>
      <c r="BM24" s="235"/>
      <c r="BN24" s="235"/>
      <c r="BO24" s="235"/>
      <c r="BP24" s="235"/>
      <c r="BQ24" s="235"/>
    </row>
    <row r="25" spans="1:70" ht="31.5" customHeight="1"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5"/>
      <c r="AU25" s="235"/>
      <c r="AV25" s="235"/>
      <c r="AW25" s="235"/>
      <c r="AX25" s="235"/>
      <c r="AY25" s="235"/>
      <c r="AZ25" s="235"/>
      <c r="BA25" s="235"/>
      <c r="BB25" s="235"/>
      <c r="BC25" s="235"/>
      <c r="BD25" s="235"/>
      <c r="BE25" s="235"/>
      <c r="BF25" s="235"/>
      <c r="BG25" s="235"/>
      <c r="BH25" s="235"/>
      <c r="BI25" s="235"/>
      <c r="BJ25" s="235"/>
      <c r="BK25" s="235"/>
      <c r="BL25" s="235"/>
      <c r="BM25" s="235"/>
      <c r="BN25" s="235"/>
      <c r="BO25" s="235"/>
      <c r="BP25" s="235"/>
      <c r="BQ25" s="235"/>
    </row>
    <row r="26" spans="1:70" ht="31.5" customHeight="1">
      <c r="AJ26" s="235"/>
      <c r="AK26" s="235"/>
      <c r="AL26" s="235"/>
      <c r="AM26" s="235"/>
      <c r="AN26" s="235"/>
      <c r="AO26" s="235"/>
      <c r="AP26" s="235"/>
      <c r="AQ26" s="235"/>
      <c r="AR26" s="235"/>
      <c r="AS26" s="235"/>
      <c r="AT26" s="235"/>
      <c r="AU26" s="235"/>
      <c r="AV26" s="235"/>
      <c r="AW26" s="235"/>
      <c r="AX26" s="235"/>
      <c r="AY26" s="235"/>
      <c r="AZ26" s="235"/>
      <c r="BA26" s="235"/>
      <c r="BB26" s="235"/>
      <c r="BC26" s="235"/>
      <c r="BD26" s="235"/>
      <c r="BE26" s="235"/>
      <c r="BF26" s="235"/>
      <c r="BG26" s="235"/>
      <c r="BH26" s="235"/>
      <c r="BI26" s="235"/>
      <c r="BJ26" s="235"/>
      <c r="BK26" s="235"/>
      <c r="BL26" s="235"/>
      <c r="BM26" s="235"/>
      <c r="BN26" s="235"/>
      <c r="BO26" s="235"/>
      <c r="BP26" s="235"/>
      <c r="BQ26" s="235"/>
    </row>
    <row r="27" spans="1:70" s="244" customFormat="1" ht="27" customHeight="1">
      <c r="AJ27" s="245"/>
      <c r="AK27" s="245"/>
      <c r="AL27" s="245"/>
      <c r="AM27" s="245"/>
      <c r="AN27" s="245"/>
      <c r="AO27" s="245"/>
      <c r="AP27" s="245"/>
      <c r="AQ27" s="245"/>
      <c r="AR27" s="245"/>
      <c r="AS27" s="245"/>
      <c r="AT27" s="245"/>
      <c r="AU27" s="245"/>
      <c r="AV27" s="245"/>
      <c r="AW27" s="245"/>
      <c r="AX27" s="245"/>
      <c r="AY27" s="245"/>
      <c r="AZ27" s="245"/>
      <c r="BA27" s="245"/>
      <c r="BB27" s="245"/>
      <c r="BC27" s="245"/>
      <c r="BD27" s="245"/>
      <c r="BE27" s="245"/>
      <c r="BF27" s="245"/>
      <c r="BG27" s="245"/>
      <c r="BH27" s="245"/>
      <c r="BI27" s="245"/>
      <c r="BJ27" s="245"/>
      <c r="BK27" s="245"/>
      <c r="BL27" s="245"/>
      <c r="BM27" s="245"/>
      <c r="BN27" s="245"/>
      <c r="BO27" s="245"/>
      <c r="BP27" s="245"/>
      <c r="BQ27" s="245"/>
      <c r="BR27" s="246"/>
    </row>
    <row r="28" spans="1:70" s="244" customFormat="1" ht="24" customHeight="1"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  <c r="AW28" s="245"/>
      <c r="AX28" s="245"/>
      <c r="AY28" s="245"/>
      <c r="AZ28" s="245"/>
      <c r="BA28" s="245"/>
      <c r="BB28" s="245"/>
      <c r="BC28" s="245"/>
      <c r="BD28" s="245"/>
      <c r="BE28" s="245"/>
      <c r="BF28" s="245"/>
      <c r="BG28" s="245"/>
      <c r="BH28" s="245"/>
      <c r="BI28" s="245"/>
      <c r="BJ28" s="245"/>
      <c r="BK28" s="245"/>
      <c r="BL28" s="245"/>
      <c r="BM28" s="245"/>
      <c r="BN28" s="245"/>
      <c r="BO28" s="245"/>
      <c r="BP28" s="245"/>
      <c r="BQ28" s="245"/>
      <c r="BR28" s="246"/>
    </row>
    <row r="29" spans="1:70" s="244" customFormat="1" ht="19.5">
      <c r="AJ29" s="245"/>
      <c r="AK29" s="245"/>
      <c r="AL29" s="245"/>
      <c r="AM29" s="245"/>
      <c r="AN29" s="245"/>
      <c r="AO29" s="245"/>
      <c r="AP29" s="245"/>
      <c r="AQ29" s="245"/>
      <c r="AR29" s="245"/>
      <c r="AS29" s="245"/>
      <c r="AT29" s="245"/>
      <c r="AU29" s="245"/>
      <c r="AV29" s="245"/>
      <c r="AW29" s="245"/>
      <c r="AX29" s="245"/>
      <c r="AY29" s="245"/>
      <c r="AZ29" s="245"/>
      <c r="BA29" s="245"/>
      <c r="BB29" s="245"/>
      <c r="BC29" s="245"/>
      <c r="BD29" s="245"/>
      <c r="BE29" s="245"/>
      <c r="BF29" s="245"/>
      <c r="BG29" s="245"/>
      <c r="BH29" s="245"/>
      <c r="BI29" s="245"/>
      <c r="BJ29" s="245"/>
      <c r="BK29" s="245"/>
      <c r="BL29" s="245"/>
      <c r="BM29" s="245"/>
      <c r="BN29" s="245"/>
      <c r="BO29" s="245"/>
      <c r="BP29" s="245"/>
      <c r="BQ29" s="245"/>
      <c r="BR29" s="246"/>
    </row>
  </sheetData>
  <mergeCells count="10">
    <mergeCell ref="A1:A2"/>
    <mergeCell ref="C1:I1"/>
    <mergeCell ref="B1:B2"/>
    <mergeCell ref="AJ1:BQ1"/>
    <mergeCell ref="C18:G18"/>
    <mergeCell ref="P18:S18"/>
    <mergeCell ref="V18:AI18"/>
    <mergeCell ref="J1:N1"/>
    <mergeCell ref="P1:S1"/>
    <mergeCell ref="V1:AI1"/>
  </mergeCells>
  <pageMargins left="0" right="0" top="0.75" bottom="0.75" header="0.3" footer="0.3"/>
  <pageSetup scale="35" orientation="landscape" horizontalDpi="4294967295" verticalDpi="4294967295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rightToLeft="1" view="pageBreakPreview" zoomScale="90" zoomScaleNormal="100" zoomScaleSheetLayoutView="90" workbookViewId="0">
      <selection activeCell="P13" sqref="P13"/>
    </sheetView>
  </sheetViews>
  <sheetFormatPr defaultRowHeight="15"/>
  <cols>
    <col min="1" max="1" width="4.85546875" customWidth="1"/>
    <col min="2" max="2" width="10.85546875" customWidth="1"/>
    <col min="3" max="3" width="9" customWidth="1"/>
    <col min="4" max="4" width="10" customWidth="1"/>
    <col min="5" max="5" width="16.28515625" customWidth="1"/>
    <col min="6" max="6" width="16" customWidth="1"/>
    <col min="7" max="7" width="15.85546875" customWidth="1"/>
    <col min="8" max="8" width="13.85546875" customWidth="1"/>
    <col min="9" max="9" width="10.5703125" customWidth="1"/>
    <col min="10" max="10" width="8" customWidth="1"/>
    <col min="11" max="11" width="9.140625" customWidth="1"/>
  </cols>
  <sheetData>
    <row r="1" spans="1:11" ht="15.75" thickBot="1"/>
    <row r="2" spans="1:11" ht="20.25" thickBot="1">
      <c r="A2" s="609" t="s">
        <v>90</v>
      </c>
      <c r="B2" s="610"/>
      <c r="C2" s="610"/>
      <c r="D2" s="610"/>
      <c r="E2" s="610"/>
      <c r="F2" s="610"/>
      <c r="G2" s="610"/>
      <c r="H2" s="610"/>
      <c r="I2" s="611" t="s">
        <v>91</v>
      </c>
      <c r="J2" s="613" t="s">
        <v>92</v>
      </c>
      <c r="K2" s="614"/>
    </row>
    <row r="3" spans="1:11" ht="18.75" thickBot="1">
      <c r="A3" s="40" t="s">
        <v>0</v>
      </c>
      <c r="B3" s="40" t="s">
        <v>1</v>
      </c>
      <c r="C3" s="40" t="s">
        <v>6</v>
      </c>
      <c r="D3" s="41" t="s">
        <v>43</v>
      </c>
      <c r="E3" s="124" t="s">
        <v>44</v>
      </c>
      <c r="F3" s="124" t="s">
        <v>45</v>
      </c>
      <c r="G3" s="125" t="s">
        <v>46</v>
      </c>
      <c r="H3" s="126" t="s">
        <v>47</v>
      </c>
      <c r="I3" s="612"/>
      <c r="J3" s="127" t="s">
        <v>93</v>
      </c>
      <c r="K3" s="127" t="s">
        <v>94</v>
      </c>
    </row>
    <row r="4" spans="1:11" ht="21">
      <c r="A4" s="42">
        <v>1</v>
      </c>
      <c r="B4" s="43"/>
      <c r="C4" s="128"/>
      <c r="D4" s="129"/>
      <c r="E4" s="44"/>
      <c r="F4" s="45"/>
      <c r="G4" s="46" t="e">
        <f t="shared" ref="G4:G15" si="0">((F4*2)+E4)/D4*100</f>
        <v>#DIV/0!</v>
      </c>
      <c r="H4" s="615">
        <v>0.4</v>
      </c>
      <c r="I4" s="130" t="s">
        <v>95</v>
      </c>
      <c r="J4" s="131"/>
      <c r="K4" s="132"/>
    </row>
    <row r="5" spans="1:11" ht="21">
      <c r="A5" s="42">
        <v>2</v>
      </c>
      <c r="B5" s="43"/>
      <c r="C5" s="128"/>
      <c r="D5" s="129"/>
      <c r="E5" s="44"/>
      <c r="F5" s="45"/>
      <c r="G5" s="46" t="e">
        <f t="shared" si="0"/>
        <v>#DIV/0!</v>
      </c>
      <c r="H5" s="616"/>
      <c r="I5" s="133" t="s">
        <v>95</v>
      </c>
      <c r="J5" s="133"/>
      <c r="K5" s="134"/>
    </row>
    <row r="6" spans="1:11" ht="21">
      <c r="A6" s="42">
        <v>3</v>
      </c>
      <c r="B6" s="43"/>
      <c r="C6" s="128"/>
      <c r="D6" s="129"/>
      <c r="E6" s="44"/>
      <c r="F6" s="45"/>
      <c r="G6" s="46" t="e">
        <f t="shared" si="0"/>
        <v>#DIV/0!</v>
      </c>
      <c r="H6" s="616"/>
      <c r="I6" s="133" t="s">
        <v>95</v>
      </c>
      <c r="J6" s="133"/>
      <c r="K6" s="134"/>
    </row>
    <row r="7" spans="1:11" ht="21">
      <c r="A7" s="42">
        <v>4</v>
      </c>
      <c r="B7" s="43"/>
      <c r="C7" s="128"/>
      <c r="D7" s="129"/>
      <c r="E7" s="44"/>
      <c r="F7" s="45"/>
      <c r="G7" s="46" t="e">
        <f t="shared" si="0"/>
        <v>#DIV/0!</v>
      </c>
      <c r="H7" s="616"/>
      <c r="I7" s="133" t="s">
        <v>95</v>
      </c>
      <c r="J7" s="133"/>
      <c r="K7" s="134"/>
    </row>
    <row r="8" spans="1:11" ht="21">
      <c r="A8" s="42">
        <v>5</v>
      </c>
      <c r="B8" s="43"/>
      <c r="C8" s="128"/>
      <c r="D8" s="129"/>
      <c r="E8" s="44"/>
      <c r="F8" s="45"/>
      <c r="G8" s="46" t="e">
        <f t="shared" si="0"/>
        <v>#DIV/0!</v>
      </c>
      <c r="H8" s="616"/>
      <c r="I8" s="133" t="s">
        <v>95</v>
      </c>
      <c r="J8" s="133"/>
      <c r="K8" s="134"/>
    </row>
    <row r="9" spans="1:11" ht="21">
      <c r="A9" s="42">
        <v>6</v>
      </c>
      <c r="B9" s="43"/>
      <c r="C9" s="128"/>
      <c r="D9" s="129"/>
      <c r="E9" s="44"/>
      <c r="F9" s="45"/>
      <c r="G9" s="46" t="e">
        <f t="shared" si="0"/>
        <v>#DIV/0!</v>
      </c>
      <c r="H9" s="616"/>
      <c r="I9" s="133" t="s">
        <v>95</v>
      </c>
      <c r="J9" s="133"/>
      <c r="K9" s="134"/>
    </row>
    <row r="10" spans="1:11" ht="21">
      <c r="A10" s="42">
        <v>7</v>
      </c>
      <c r="B10" s="43"/>
      <c r="C10" s="128"/>
      <c r="D10" s="129"/>
      <c r="E10" s="44"/>
      <c r="F10" s="45"/>
      <c r="G10" s="46" t="e">
        <f t="shared" si="0"/>
        <v>#DIV/0!</v>
      </c>
      <c r="H10" s="616"/>
      <c r="I10" s="133" t="s">
        <v>95</v>
      </c>
      <c r="J10" s="133"/>
      <c r="K10" s="134"/>
    </row>
    <row r="11" spans="1:11" ht="21">
      <c r="A11" s="42">
        <v>8</v>
      </c>
      <c r="B11" s="43"/>
      <c r="C11" s="128"/>
      <c r="D11" s="129"/>
      <c r="E11" s="44"/>
      <c r="F11" s="45"/>
      <c r="G11" s="46" t="e">
        <f t="shared" si="0"/>
        <v>#DIV/0!</v>
      </c>
      <c r="H11" s="616"/>
      <c r="I11" s="133" t="s">
        <v>95</v>
      </c>
      <c r="J11" s="133"/>
      <c r="K11" s="134"/>
    </row>
    <row r="12" spans="1:11" ht="21">
      <c r="A12" s="42">
        <v>9</v>
      </c>
      <c r="B12" s="43"/>
      <c r="C12" s="135"/>
      <c r="D12" s="136"/>
      <c r="E12" s="44"/>
      <c r="F12" s="45"/>
      <c r="G12" s="46" t="e">
        <f t="shared" si="0"/>
        <v>#DIV/0!</v>
      </c>
      <c r="H12" s="616"/>
      <c r="I12" s="133" t="s">
        <v>95</v>
      </c>
      <c r="J12" s="133"/>
      <c r="K12" s="134"/>
    </row>
    <row r="13" spans="1:11" ht="21">
      <c r="A13" s="42">
        <v>10</v>
      </c>
      <c r="B13" s="43"/>
      <c r="C13" s="135"/>
      <c r="D13" s="136"/>
      <c r="E13" s="44"/>
      <c r="F13" s="45"/>
      <c r="G13" s="46" t="e">
        <f t="shared" si="0"/>
        <v>#DIV/0!</v>
      </c>
      <c r="H13" s="616"/>
      <c r="I13" s="133" t="s">
        <v>95</v>
      </c>
      <c r="J13" s="133"/>
      <c r="K13" s="134"/>
    </row>
    <row r="14" spans="1:11" ht="21">
      <c r="A14" s="42">
        <v>11</v>
      </c>
      <c r="B14" s="43"/>
      <c r="C14" s="135"/>
      <c r="D14" s="136"/>
      <c r="E14" s="44"/>
      <c r="F14" s="45"/>
      <c r="G14" s="46" t="e">
        <f t="shared" si="0"/>
        <v>#DIV/0!</v>
      </c>
      <c r="H14" s="616"/>
      <c r="I14" s="133" t="s">
        <v>95</v>
      </c>
      <c r="J14" s="133"/>
      <c r="K14" s="134"/>
    </row>
    <row r="15" spans="1:11" ht="21.75" thickBot="1">
      <c r="A15" s="47">
        <v>12</v>
      </c>
      <c r="B15" s="48"/>
      <c r="C15" s="137"/>
      <c r="D15" s="138"/>
      <c r="E15" s="49"/>
      <c r="F15" s="50"/>
      <c r="G15" s="51" t="e">
        <f t="shared" si="0"/>
        <v>#DIV/0!</v>
      </c>
      <c r="H15" s="617"/>
      <c r="I15" s="139" t="s">
        <v>95</v>
      </c>
      <c r="J15" s="139"/>
      <c r="K15" s="140"/>
    </row>
    <row r="17" spans="9:10" ht="17.25">
      <c r="I17" s="608" t="s">
        <v>96</v>
      </c>
      <c r="J17" s="608"/>
    </row>
    <row r="18" spans="9:10" ht="17.25">
      <c r="I18" s="608" t="s">
        <v>97</v>
      </c>
      <c r="J18" s="608"/>
    </row>
  </sheetData>
  <mergeCells count="6">
    <mergeCell ref="I18:J18"/>
    <mergeCell ref="A2:H2"/>
    <mergeCell ref="I2:I3"/>
    <mergeCell ref="J2:K2"/>
    <mergeCell ref="H4:H15"/>
    <mergeCell ref="I17:J17"/>
  </mergeCells>
  <pageMargins left="0.7" right="0.7" top="0.75" bottom="0.75" header="0.3" footer="0.3"/>
  <pageSetup scale="9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مبارزه با بیماری ها</vt:lpstr>
      <vt:lpstr>بهداشت حرفه ای</vt:lpstr>
      <vt:lpstr>بهبود تغذیه جامعه</vt:lpstr>
      <vt:lpstr>بهداشت محیط</vt:lpstr>
      <vt:lpstr>سلامت روان</vt:lpstr>
      <vt:lpstr>دهان و دندان</vt:lpstr>
      <vt:lpstr>مدیریت خطر بلایا</vt:lpstr>
      <vt:lpstr>سلامت خانواده  </vt:lpstr>
      <vt:lpstr>آموزش سلامت</vt:lpstr>
      <vt:lpstr>جلسات آموزش سلامت </vt:lpstr>
      <vt:lpstr>سلامت نوجوان و جوان و مدارس</vt:lpstr>
      <vt:lpstr>جمعیت</vt:lpstr>
      <vt:lpstr>رضایت سنجی</vt:lpstr>
      <vt:lpstr>'بهبود تغذیه جامعه'!Print_Area</vt:lpstr>
      <vt:lpstr>'بهداشت محیط'!Print_Area</vt:lpstr>
      <vt:lpstr>'سلامت خانواده  '!Print_Area</vt:lpstr>
      <vt:lpstr>'مبارزه با بیماری ها'!Print_Area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MFT</dc:creator>
  <cp:lastModifiedBy>MFT-</cp:lastModifiedBy>
  <cp:lastPrinted>2018-12-31T04:48:49Z</cp:lastPrinted>
  <dcterms:created xsi:type="dcterms:W3CDTF">2018-12-24T05:38:34Z</dcterms:created>
  <dcterms:modified xsi:type="dcterms:W3CDTF">2019-09-24T03:57:48Z</dcterms:modified>
</cp:coreProperties>
</file>