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/>
  <xr:revisionPtr revIDLastSave="0" documentId="8_{1FFAC1E7-08FA-4F36-A94C-A38A8C9F0D33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99" i="1" l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<sst xmlns="http://schemas.openxmlformats.org/spreadsheetml/2006/main" count="797" uniqueCount="410">
  <si>
    <t>شماره دانشجویی</t>
  </si>
  <si>
    <t>نام</t>
  </si>
  <si>
    <t>نام‌خانوادگی</t>
  </si>
  <si>
    <t>نقص مدارک</t>
  </si>
  <si>
    <t xml:space="preserve">رشته </t>
  </si>
  <si>
    <t>مهدی</t>
  </si>
  <si>
    <t>اسلامی</t>
  </si>
  <si>
    <t>اصل دیپلم</t>
  </si>
  <si>
    <t>بهداشت حرفه ای</t>
  </si>
  <si>
    <t>امیرحسین</t>
  </si>
  <si>
    <t>باشتنی</t>
  </si>
  <si>
    <t>مطهره</t>
  </si>
  <si>
    <t>پرموده</t>
  </si>
  <si>
    <t>تکمیل</t>
  </si>
  <si>
    <t>زينب</t>
  </si>
  <si>
    <t>جليل پيران</t>
  </si>
  <si>
    <t>اصل دیپلم-اصل کارنامه متوسطه-گواهی سلامت</t>
  </si>
  <si>
    <t>مبینا</t>
  </si>
  <si>
    <t>رازقندی</t>
  </si>
  <si>
    <t>اصل دیپلم-گواهی سلامت</t>
  </si>
  <si>
    <t>ثنا</t>
  </si>
  <si>
    <t>رشیدنژاد</t>
  </si>
  <si>
    <t>اصل دیپلم-تاییدیه متوسطه- کارنامه مالی</t>
  </si>
  <si>
    <t>مریم</t>
  </si>
  <si>
    <t>طبسی</t>
  </si>
  <si>
    <t>مائده</t>
  </si>
  <si>
    <t>مهدیه</t>
  </si>
  <si>
    <t>قربانی</t>
  </si>
  <si>
    <t>آتنا</t>
  </si>
  <si>
    <t>وطن دوست</t>
  </si>
  <si>
    <t>کارنامه مالی</t>
  </si>
  <si>
    <t>بيتا</t>
  </si>
  <si>
    <t>تارويردي پور</t>
  </si>
  <si>
    <t>گواهی سلامت</t>
  </si>
  <si>
    <t>نفيسه</t>
  </si>
  <si>
    <t>فراشياني</t>
  </si>
  <si>
    <t>اصل دیپلم-کارنامه مالی</t>
  </si>
  <si>
    <t>یگانه</t>
  </si>
  <si>
    <t>احمدی</t>
  </si>
  <si>
    <t>بهداشت عمومی</t>
  </si>
  <si>
    <t>زهرا</t>
  </si>
  <si>
    <t>بویری</t>
  </si>
  <si>
    <t>عکس 2 عدد</t>
  </si>
  <si>
    <t>ریحانه</t>
  </si>
  <si>
    <t>الیاس</t>
  </si>
  <si>
    <t>رحمانی فورک</t>
  </si>
  <si>
    <t>محمد</t>
  </si>
  <si>
    <t>زرقانی</t>
  </si>
  <si>
    <t>کارنامه مالی-اصل دیپلم</t>
  </si>
  <si>
    <t>محدثه</t>
  </si>
  <si>
    <t>عسکری</t>
  </si>
  <si>
    <t>کارنامه مالی-اصل دیپلم-اصل کارنامه متوسطه</t>
  </si>
  <si>
    <t>هانیه</t>
  </si>
  <si>
    <t>فعال</t>
  </si>
  <si>
    <t>اصل دیپلم-اصل کارنامه متوسطه</t>
  </si>
  <si>
    <t>نازلی</t>
  </si>
  <si>
    <t>قجقی</t>
  </si>
  <si>
    <t>عارفه</t>
  </si>
  <si>
    <t>مریدیان</t>
  </si>
  <si>
    <t>ساجده</t>
  </si>
  <si>
    <t>همتی</t>
  </si>
  <si>
    <t>آرینا</t>
  </si>
  <si>
    <t>کوشکی</t>
  </si>
  <si>
    <t>احمدی اول</t>
  </si>
  <si>
    <t>کارنامه مالی-اصل دیپلم-تاییدیه متوسطه</t>
  </si>
  <si>
    <t>زینب</t>
  </si>
  <si>
    <t>اخروی</t>
  </si>
  <si>
    <t>تاییدیه متوسطه</t>
  </si>
  <si>
    <t>اکبری</t>
  </si>
  <si>
    <t>مهشید</t>
  </si>
  <si>
    <t>بوژمهرانی</t>
  </si>
  <si>
    <t>کارنامه مالی-فرم پوشش حرفه ای</t>
  </si>
  <si>
    <t>پری افسای</t>
  </si>
  <si>
    <t>جعفرزاده</t>
  </si>
  <si>
    <t xml:space="preserve">ماهان </t>
  </si>
  <si>
    <t>حامد</t>
  </si>
  <si>
    <t>مهلا</t>
  </si>
  <si>
    <t>خوشرو</t>
  </si>
  <si>
    <t>فاطمه</t>
  </si>
  <si>
    <t>دشتبان داشخانه</t>
  </si>
  <si>
    <t>دلقندی</t>
  </si>
  <si>
    <t>رباط جزی</t>
  </si>
  <si>
    <t>الهه</t>
  </si>
  <si>
    <t>رشیدی</t>
  </si>
  <si>
    <t>کارنامه مالی-اصل کارنامه متوسطه</t>
  </si>
  <si>
    <t>محمدرضا</t>
  </si>
  <si>
    <t>رمضانی</t>
  </si>
  <si>
    <t>کارنامه مالی-اصل دیپلم-کارنامه متوسطه</t>
  </si>
  <si>
    <t>زعفرانیه</t>
  </si>
  <si>
    <t>اصل دیپلم-تاییدیه متوسطه</t>
  </si>
  <si>
    <t>محمدجواد</t>
  </si>
  <si>
    <t>سلیمی</t>
  </si>
  <si>
    <t>سندی</t>
  </si>
  <si>
    <t>کوثر</t>
  </si>
  <si>
    <t>شمیعی</t>
  </si>
  <si>
    <t>اصل دیپلم-گواهی سلامت-6 قطعه عکس</t>
  </si>
  <si>
    <t>اشکان</t>
  </si>
  <si>
    <t>صابری</t>
  </si>
  <si>
    <t>سعید</t>
  </si>
  <si>
    <t>عسکری ازغندی</t>
  </si>
  <si>
    <t>عظیمی مقدم</t>
  </si>
  <si>
    <t>غفوری</t>
  </si>
  <si>
    <t>سجاد</t>
  </si>
  <si>
    <t>فاطمه زهرا</t>
  </si>
  <si>
    <t>قلیچ</t>
  </si>
  <si>
    <t>محبی اصل</t>
  </si>
  <si>
    <t>مهدی یار</t>
  </si>
  <si>
    <t>مرادی</t>
  </si>
  <si>
    <t>فرم انظباطی-کارنامه مالی-اصل دیپلم</t>
  </si>
  <si>
    <t>فرنازسادات</t>
  </si>
  <si>
    <t>مرزانی</t>
  </si>
  <si>
    <t>محمدعلی</t>
  </si>
  <si>
    <t>موسوی ونندی</t>
  </si>
  <si>
    <t>ابوالفضل</t>
  </si>
  <si>
    <t>هژبرعراقی</t>
  </si>
  <si>
    <t>کیوانلوشهرستانکی</t>
  </si>
  <si>
    <t>مهسا</t>
  </si>
  <si>
    <t>یعقوبی</t>
  </si>
  <si>
    <t>جواد</t>
  </si>
  <si>
    <t>یوسفی نوران</t>
  </si>
  <si>
    <t>اصل دیپلم-مدرک معافیت کفالت-نامه انصرافی</t>
  </si>
  <si>
    <t>بلوچی</t>
  </si>
  <si>
    <t>یاسمن</t>
  </si>
  <si>
    <t>کریم</t>
  </si>
  <si>
    <t>پرستاری</t>
  </si>
  <si>
    <t>محمدمهدی</t>
  </si>
  <si>
    <t>ابراهیم نژاد</t>
  </si>
  <si>
    <t>فوریت</t>
  </si>
  <si>
    <t>عرفان</t>
  </si>
  <si>
    <t>اروین</t>
  </si>
  <si>
    <t>پوریا</t>
  </si>
  <si>
    <t>حکاک</t>
  </si>
  <si>
    <t>اصل دیپلم-کارنامه متوسطه</t>
  </si>
  <si>
    <t>حسن</t>
  </si>
  <si>
    <t>دهنوی</t>
  </si>
  <si>
    <t>زارع مقدم</t>
  </si>
  <si>
    <t>سلامی</t>
  </si>
  <si>
    <t>علیرضا</t>
  </si>
  <si>
    <t>سنگ سفیدی</t>
  </si>
  <si>
    <t>اصل دیپلم-اصل کارنامه متوسطه و پیش-نامه انصراف</t>
  </si>
  <si>
    <t>رضا</t>
  </si>
  <si>
    <t>سیدآبادی</t>
  </si>
  <si>
    <t>مهران</t>
  </si>
  <si>
    <t>شبانی مقدم</t>
  </si>
  <si>
    <t xml:space="preserve">کارنامه مالی-کارنامه متوسطه و پیش-تاییدیه متوسطه </t>
  </si>
  <si>
    <t>علی</t>
  </si>
  <si>
    <t>ظهوری ثانی</t>
  </si>
  <si>
    <t>زهره</t>
  </si>
  <si>
    <t>شایسته</t>
  </si>
  <si>
    <t>نظری</t>
  </si>
  <si>
    <t>محمدعرفان</t>
  </si>
  <si>
    <t>احمدیان</t>
  </si>
  <si>
    <t>پرستاری جوین</t>
  </si>
  <si>
    <t>نیما</t>
  </si>
  <si>
    <t>آزاد</t>
  </si>
  <si>
    <t>ستایش</t>
  </si>
  <si>
    <t>باغانی</t>
  </si>
  <si>
    <t>نویدرضا</t>
  </si>
  <si>
    <t>بقایری</t>
  </si>
  <si>
    <t>بلالی</t>
  </si>
  <si>
    <t>حسین</t>
  </si>
  <si>
    <t>بلقان آبادی</t>
  </si>
  <si>
    <t>فائزه</t>
  </si>
  <si>
    <t>پیروی فاروجی</t>
  </si>
  <si>
    <t>حسنی</t>
  </si>
  <si>
    <t>سیدامیرمحمد</t>
  </si>
  <si>
    <t>حسینی حقیقی</t>
  </si>
  <si>
    <t>حیدرنیاکلاتی</t>
  </si>
  <si>
    <t>حیدریان</t>
  </si>
  <si>
    <t>محمدمعین</t>
  </si>
  <si>
    <t>خزائی</t>
  </si>
  <si>
    <t>کارنامه مالی-کارنامه متوسطه-نامه انصرافی</t>
  </si>
  <si>
    <t>خیرخواه برج قلعه</t>
  </si>
  <si>
    <t>خیری</t>
  </si>
  <si>
    <t>رجبی چناربو</t>
  </si>
  <si>
    <t>رحمانی جرف</t>
  </si>
  <si>
    <t>سمانه</t>
  </si>
  <si>
    <t>رحمتی فر</t>
  </si>
  <si>
    <t>ستایش فر</t>
  </si>
  <si>
    <t>نجمه</t>
  </si>
  <si>
    <t>صالحی کهریزسنگی</t>
  </si>
  <si>
    <t>یلدا</t>
  </si>
  <si>
    <t>عین آبادی</t>
  </si>
  <si>
    <t>سپیده</t>
  </si>
  <si>
    <t>فیلو</t>
  </si>
  <si>
    <t>گلابی علی آباد</t>
  </si>
  <si>
    <t>بهنام</t>
  </si>
  <si>
    <t>مصطفی مروی</t>
  </si>
  <si>
    <t>سیدشهاب</t>
  </si>
  <si>
    <t>موسوی برگیش</t>
  </si>
  <si>
    <t>مانی</t>
  </si>
  <si>
    <t>نیساری تبریزی</t>
  </si>
  <si>
    <t>وفاپسند</t>
  </si>
  <si>
    <t>کامیاب</t>
  </si>
  <si>
    <t>نازنین فاطمه</t>
  </si>
  <si>
    <t>کاهانی</t>
  </si>
  <si>
    <t>کارنامه مالی-نامه انصرافی</t>
  </si>
  <si>
    <t>محمدپوریا</t>
  </si>
  <si>
    <t>آبرودی</t>
  </si>
  <si>
    <t>پزشکی</t>
  </si>
  <si>
    <t>احمدی سومار</t>
  </si>
  <si>
    <t>پریا</t>
  </si>
  <si>
    <t>آزادی</t>
  </si>
  <si>
    <t>اسماعیلی خواه</t>
  </si>
  <si>
    <t>سيدمحمدياسين</t>
  </si>
  <si>
    <t>افخمي</t>
  </si>
  <si>
    <t>اصل دیپلم-تاییدیه متوسطه -6 عکس</t>
  </si>
  <si>
    <t>اقدسي مقدم</t>
  </si>
  <si>
    <t>الماسی مرغزار</t>
  </si>
  <si>
    <t>اصل دیپلم-6قطعه عکس</t>
  </si>
  <si>
    <t>پري ناز</t>
  </si>
  <si>
    <t>باهمت</t>
  </si>
  <si>
    <t>سيدطاها</t>
  </si>
  <si>
    <t>پاك مهر</t>
  </si>
  <si>
    <t>مدرک کارگزینی-نامه موافقت-معافیت در صورت موافقت نیاز ندارد-گواهی سلامت</t>
  </si>
  <si>
    <t>حوريه</t>
  </si>
  <si>
    <t>پقه</t>
  </si>
  <si>
    <t>صالحه</t>
  </si>
  <si>
    <t>تارویردی دخت</t>
  </si>
  <si>
    <t>آرام</t>
  </si>
  <si>
    <t>توانا</t>
  </si>
  <si>
    <t>ثمين</t>
  </si>
  <si>
    <t>جعفرپور</t>
  </si>
  <si>
    <t>پريسا</t>
  </si>
  <si>
    <t>جغتائي</t>
  </si>
  <si>
    <t>ريحانه</t>
  </si>
  <si>
    <t>جواديان</t>
  </si>
  <si>
    <t>محمدامين</t>
  </si>
  <si>
    <t>حاجي زاده</t>
  </si>
  <si>
    <t>اصل دیپلم-تعهد محضری</t>
  </si>
  <si>
    <t>مبيناسادات</t>
  </si>
  <si>
    <t>حسين زاده</t>
  </si>
  <si>
    <t>حانيه</t>
  </si>
  <si>
    <t>حسين زاده فرخد</t>
  </si>
  <si>
    <t>نامه انصراف</t>
  </si>
  <si>
    <t>نگارالسادات</t>
  </si>
  <si>
    <t>حسيني</t>
  </si>
  <si>
    <t>محيا</t>
  </si>
  <si>
    <t>خجيرانگاسي</t>
  </si>
  <si>
    <t>اصل دیپلم-تاییدیه متوسطه-گواهی سلامت</t>
  </si>
  <si>
    <t>خدابنده</t>
  </si>
  <si>
    <t>يسنا</t>
  </si>
  <si>
    <t>خزائي</t>
  </si>
  <si>
    <t>عباسعلي</t>
  </si>
  <si>
    <t>خورسندي</t>
  </si>
  <si>
    <t>خورشائی</t>
  </si>
  <si>
    <t>نسترن</t>
  </si>
  <si>
    <t>خيامي</t>
  </si>
  <si>
    <t>محمدصالح</t>
  </si>
  <si>
    <t>دستجردي</t>
  </si>
  <si>
    <t>مريم</t>
  </si>
  <si>
    <t>رام</t>
  </si>
  <si>
    <t>نامه انصرافی</t>
  </si>
  <si>
    <t>میلاد</t>
  </si>
  <si>
    <t>رجبیانی</t>
  </si>
  <si>
    <t>اصل کارنامه پیش دانشگاهی-اصل نامه موافقت با تحصیل</t>
  </si>
  <si>
    <t>رحمانی</t>
  </si>
  <si>
    <t>نامه انصرافی از دانشگاه گناباد-اصل دیپلم</t>
  </si>
  <si>
    <t>ياسمن</t>
  </si>
  <si>
    <t>رمضاني</t>
  </si>
  <si>
    <t>اصل کارنامه متوسطه</t>
  </si>
  <si>
    <t>ايليا</t>
  </si>
  <si>
    <t>رئوف</t>
  </si>
  <si>
    <t>سحر</t>
  </si>
  <si>
    <t>سبحاني</t>
  </si>
  <si>
    <t>ناديا</t>
  </si>
  <si>
    <t>سعيدي رباط</t>
  </si>
  <si>
    <t>سيامك</t>
  </si>
  <si>
    <t>سهيلي نسب</t>
  </si>
  <si>
    <t>مهلاسادات</t>
  </si>
  <si>
    <t>سيدموسوي</t>
  </si>
  <si>
    <t>اصل دیپلم(تاریخ فراغت 402-401)</t>
  </si>
  <si>
    <t>هليا</t>
  </si>
  <si>
    <t>شعبان پورموشنگاهي</t>
  </si>
  <si>
    <t>صادقي</t>
  </si>
  <si>
    <t>حسام</t>
  </si>
  <si>
    <t>طالع زاري</t>
  </si>
  <si>
    <t>عابدزاده يامي</t>
  </si>
  <si>
    <t>عباسيان هراتي</t>
  </si>
  <si>
    <t>عبدالکریمی</t>
  </si>
  <si>
    <t>سهراب</t>
  </si>
  <si>
    <t>عسكري باقرآبادي</t>
  </si>
  <si>
    <t>علي زاده</t>
  </si>
  <si>
    <t>فرم شماره 4-اصل دیپلم-اصل کارنامه متوسطه</t>
  </si>
  <si>
    <t>مينا</t>
  </si>
  <si>
    <t>فراهاني محمدآبادي</t>
  </si>
  <si>
    <t xml:space="preserve"> 6قطعه عکس-گواهی سلامت</t>
  </si>
  <si>
    <t>اميرمهدي</t>
  </si>
  <si>
    <t>فرضي فرد</t>
  </si>
  <si>
    <t>فهيمه</t>
  </si>
  <si>
    <t>فرهادي</t>
  </si>
  <si>
    <t>اميد</t>
  </si>
  <si>
    <t>فروزش</t>
  </si>
  <si>
    <t>اصل گواهی دیپلم و پیش(کپی دارد)-نامه انصراف از دانشگاه قبلی</t>
  </si>
  <si>
    <t>مبينا</t>
  </si>
  <si>
    <t>مجاهدي</t>
  </si>
  <si>
    <t>نگار</t>
  </si>
  <si>
    <t>مرادي</t>
  </si>
  <si>
    <t>علي</t>
  </si>
  <si>
    <t>يگانه</t>
  </si>
  <si>
    <t>مراديان مقدم</t>
  </si>
  <si>
    <t>مرتضی</t>
  </si>
  <si>
    <t>معصومه</t>
  </si>
  <si>
    <t>مرتمي</t>
  </si>
  <si>
    <t>ملك قاسمي</t>
  </si>
  <si>
    <t>منصوری بهرغانی</t>
  </si>
  <si>
    <t>محمدحامد</t>
  </si>
  <si>
    <t>مهدي يار</t>
  </si>
  <si>
    <t>مومني</t>
  </si>
  <si>
    <t>سانیا</t>
  </si>
  <si>
    <t>مؤیدی</t>
  </si>
  <si>
    <t>اميرعلي</t>
  </si>
  <si>
    <t>نقدي</t>
  </si>
  <si>
    <t>محمدمتين</t>
  </si>
  <si>
    <t>نورآبادي</t>
  </si>
  <si>
    <t>نوری</t>
  </si>
  <si>
    <t>غزل</t>
  </si>
  <si>
    <t>هاشمي يزدي</t>
  </si>
  <si>
    <t>فرم 1و4و6-اصل کارنامه متوسطه و پیش دانشگاهی-گواهی سلامت-نامه انصرافی</t>
  </si>
  <si>
    <t>كيميا</t>
  </si>
  <si>
    <t>هروي</t>
  </si>
  <si>
    <t>فرامرز</t>
  </si>
  <si>
    <t>همزكانلوئي</t>
  </si>
  <si>
    <t>تارا</t>
  </si>
  <si>
    <t>كاظمي</t>
  </si>
  <si>
    <t>اصل دیپلم-فرم4و6</t>
  </si>
  <si>
    <t>كرابي</t>
  </si>
  <si>
    <t>مليكا</t>
  </si>
  <si>
    <t>كردستاني</t>
  </si>
  <si>
    <t>كريم نيا</t>
  </si>
  <si>
    <t>حسين</t>
  </si>
  <si>
    <t>كريمي</t>
  </si>
  <si>
    <t>اصل دیپلم-اصل پیش دانشگاهی-کارنامه متوسطه-تاییدیه پیش دانشگاهی-نامه انصراف</t>
  </si>
  <si>
    <t>دانيال</t>
  </si>
  <si>
    <t>كشاورزپاك سرشت</t>
  </si>
  <si>
    <t>اصل دیپلم-کارنامه متوسطه-گواهی سلامت</t>
  </si>
  <si>
    <t>نازنين</t>
  </si>
  <si>
    <t>اميني</t>
  </si>
  <si>
    <t>جهانگيري</t>
  </si>
  <si>
    <t>اصل کارنامه متوسطه-تاییدیه پیش دانشگاهی</t>
  </si>
  <si>
    <t>حسنوندعموزاده</t>
  </si>
  <si>
    <t>اصل دیپلم-اصل مدرک پیش دانشگاهی-متوسطه و پیش دانشگاهی -اصل کارنامه پیش</t>
  </si>
  <si>
    <t>ميترا</t>
  </si>
  <si>
    <t>زماني مقدم</t>
  </si>
  <si>
    <t>شايان مقدم</t>
  </si>
  <si>
    <t>پوريا</t>
  </si>
  <si>
    <t>شجاعي فرد</t>
  </si>
  <si>
    <t>نرگس</t>
  </si>
  <si>
    <t>طالبي</t>
  </si>
  <si>
    <t>هادی</t>
  </si>
  <si>
    <t>فسنقری</t>
  </si>
  <si>
    <t>نامه انصراف-اصل دیپلم-گواهی سلامت</t>
  </si>
  <si>
    <t>قاسمي</t>
  </si>
  <si>
    <t>آناهيتا</t>
  </si>
  <si>
    <t>قنبران</t>
  </si>
  <si>
    <t>گواهی سلامت-اصل دیپلم-اصل مدرک پیش دانشگاهی- -تاییدیه متوسطه-تاییدیه پیش دانشگاهی</t>
  </si>
  <si>
    <t>محب شاهدين</t>
  </si>
  <si>
    <t>اصل دیپلم-کارنامه متوسطه تمبر ندارد-گواهی سلامت</t>
  </si>
  <si>
    <t>پرنيا</t>
  </si>
  <si>
    <t>هاشمي ثاني</t>
  </si>
  <si>
    <t>نادیا</t>
  </si>
  <si>
    <t>یار</t>
  </si>
  <si>
    <t>تاییدیه متوسطه-گواهی سلامت</t>
  </si>
  <si>
    <t>ياهوئي</t>
  </si>
  <si>
    <t>يغمائي</t>
  </si>
  <si>
    <t>اصل گواهی متوسطه-اصل گواهی پیش دانشگاهی-اصل کارنامه متوسطه و پیش دانشگاهی-نامه انصراف- پیش دانشگاهی</t>
  </si>
  <si>
    <t xml:space="preserve">امیرحسین </t>
  </si>
  <si>
    <t>افشاری</t>
  </si>
  <si>
    <t>زیدآبادی</t>
  </si>
  <si>
    <t>هوشبری</t>
  </si>
  <si>
    <t>خیرالله</t>
  </si>
  <si>
    <t>تقی زاده بابائی</t>
  </si>
  <si>
    <t>اسما</t>
  </si>
  <si>
    <t>جمال مظفر</t>
  </si>
  <si>
    <t>مرضیه</t>
  </si>
  <si>
    <t>حسین آبادی</t>
  </si>
  <si>
    <t>رضائی</t>
  </si>
  <si>
    <t>عدالتی اسماعیل زاده</t>
  </si>
  <si>
    <t>مهدیس</t>
  </si>
  <si>
    <t>فیض آبادی</t>
  </si>
  <si>
    <t>قره گزلی</t>
  </si>
  <si>
    <t>مسرور</t>
  </si>
  <si>
    <t>ملتمسی</t>
  </si>
  <si>
    <t>روح الله</t>
  </si>
  <si>
    <t>مکارمی فر</t>
  </si>
  <si>
    <t>وجودی</t>
  </si>
  <si>
    <t>تاییدیه پیش دانشگاهی</t>
  </si>
  <si>
    <t>بتول</t>
  </si>
  <si>
    <t>کارنامه مالی-اصل کارنامه پیش دانشگاهی</t>
  </si>
  <si>
    <t>سيده مينا</t>
  </si>
  <si>
    <t>موسوي طاهري</t>
  </si>
  <si>
    <t>فرم 4 و6-اصل دیپلم</t>
  </si>
  <si>
    <t>کارنامه مالی-اصل دیپلم-فرم 4و6</t>
  </si>
  <si>
    <t>کارنامه مالی-اصل دیپلم -اصل کارنامه متوسطه</t>
  </si>
  <si>
    <t>اصل دیپلم متوسطه و پیش دانشگاهی-کارنامه متوسطه و پیش-تاییدیه متوسطه و پیش</t>
  </si>
  <si>
    <t>گواهی سلامت-اصل دیپلم</t>
  </si>
  <si>
    <t>کارنامه مالی-اصل دیپلم-گواهی سلامت *</t>
  </si>
  <si>
    <t>کارنامه مالی-گواهی سلامت *</t>
  </si>
  <si>
    <t>گواهی سلامت *</t>
  </si>
  <si>
    <t>اصل دیپلم-تاییدیه متوسطه-گواهی سلامت *</t>
  </si>
  <si>
    <t>اصل دیپلم-گواهی سلامت *</t>
  </si>
  <si>
    <t>کارنامه مالی-اصل دیپلم-تاییدیه متوطه-گواهی سلامت *</t>
  </si>
  <si>
    <t>اصل دیپلم-اصل کارنامه متوسطه-گواهی سلامت *</t>
  </si>
  <si>
    <t>اصل کارنامه متوسطه-گواهی سلامت *</t>
  </si>
  <si>
    <t>کارنامه مالی-اصل دیپلم-اصل گواهی موقت-اصل کارنامه متوسطه-گواهی سلامت *</t>
  </si>
  <si>
    <t>کارنامه مالی-اصل دیپلم-اصل کارنامه متوسطه-گواهی سلامت *</t>
  </si>
  <si>
    <t>نامه انصراف-اصل گواهی دیپلم-کارنامه متوسطه-گواهی سلامت *</t>
  </si>
  <si>
    <t>دیپلم-گواهی سلامت *</t>
  </si>
  <si>
    <t>اصل دیپلم-گواهی سلامت *-نامه انصراف</t>
  </si>
  <si>
    <t>اصل دیپلم-6 قطعه عکس-کپی کارت ملی و شناسنامه 3 سری-گواهی سلامت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</si>
</sst>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B Nazanin"/>
      <charset val="178"/>
    </font>
    <font>
      <b/>
      <sz val="11"/>
      <color theme="1"/>
      <name val="B Nazanin"/>
      <charset val="17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readingOrder="2"/>
    </xf>
    <xf numFmtId="1" fontId="1" fillId="0" borderId="1" xfId="0" applyNumberFormat="1" applyFont="1" applyBorder="1" applyAlignment="1">
      <alignment horizontal="center" vertical="center" readingOrder="2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readingOrder="2"/>
    </xf>
    <xf numFmtId="1" fontId="1" fillId="0" borderId="2" xfId="0" applyNumberFormat="1" applyFont="1" applyBorder="1" applyAlignment="1">
      <alignment horizontal="center" vertical="center" readingOrder="2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readingOrder="2"/>
    </xf>
    <xf numFmtId="1" fontId="1" fillId="0" borderId="3" xfId="0" applyNumberFormat="1" applyFont="1" applyBorder="1" applyAlignment="1">
      <alignment horizontal="center" vertical="center" readingOrder="2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</cellXfs>
  <cellStyles count="1"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E199" totalsRowShown="0" headerRowDxfId="9" dataDxfId="7" headerRowBorderDxfId="8" tableBorderDxfId="6" totalsRowBorderDxfId="5">
  <autoFilter ref="A1:E199" xr:uid="{00000000-0009-0000-0100-000001000000}"/>
  <tableColumns count="5">
    <tableColumn id="1" xr3:uid="{00000000-0010-0000-0000-000001000000}" name="شماره دانشجویی" dataDxfId="4"/>
    <tableColumn id="2" xr3:uid="{00000000-0010-0000-0000-000002000000}" name="نام" dataDxfId="3"/>
    <tableColumn id="3" xr3:uid="{00000000-0010-0000-0000-000003000000}" name="نام‌خانوادگی" dataDxfId="2"/>
    <tableColumn id="4" xr3:uid="{00000000-0010-0000-0000-000004000000}" name="رشته " dataDxfId="1"/>
    <tableColumn id="5" xr3:uid="{00000000-0010-0000-0000-000005000000}" name="نقص مدارک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9"/>
  <sheetViews>
    <sheetView rightToLeft="1" tabSelected="1" topLeftCell="A49" workbookViewId="0">
      <selection activeCell="E67" sqref="E67"/>
    </sheetView>
  </sheetViews>
  <sheetFormatPr defaultRowHeight="15" x14ac:dyDescent="0.25"/>
  <cols>
    <col min="1" max="1" width="22.42578125" customWidth="1"/>
    <col min="3" max="3" width="21.140625" customWidth="1"/>
    <col min="4" max="4" width="15.28515625" customWidth="1"/>
    <col min="5" max="5" width="79.5703125" customWidth="1"/>
  </cols>
  <sheetData>
    <row r="1" spans="1:5" ht="19.5" x14ac:dyDescent="0.25">
      <c r="A1" s="11" t="s">
        <v>0</v>
      </c>
      <c r="B1" s="12" t="s">
        <v>1</v>
      </c>
      <c r="C1" s="12" t="s">
        <v>2</v>
      </c>
      <c r="D1" s="12" t="s">
        <v>4</v>
      </c>
      <c r="E1" s="13" t="s">
        <v>3</v>
      </c>
    </row>
    <row r="2" spans="1:5" ht="18" x14ac:dyDescent="0.25">
      <c r="A2" s="5" t="str">
        <f>"4032130011345001"</f>
        <v>4032130011345001</v>
      </c>
      <c r="B2" s="2" t="s">
        <v>5</v>
      </c>
      <c r="C2" s="2" t="s">
        <v>6</v>
      </c>
      <c r="D2" s="2" t="s">
        <v>8</v>
      </c>
      <c r="E2" s="8" t="s">
        <v>7</v>
      </c>
    </row>
    <row r="3" spans="1:5" ht="18" x14ac:dyDescent="0.25">
      <c r="A3" s="5" t="str">
        <f>"4032130011345002"</f>
        <v>4032130011345002</v>
      </c>
      <c r="B3" s="2" t="s">
        <v>9</v>
      </c>
      <c r="C3" s="2" t="s">
        <v>10</v>
      </c>
      <c r="D3" s="2" t="s">
        <v>8</v>
      </c>
      <c r="E3" s="8" t="s">
        <v>396</v>
      </c>
    </row>
    <row r="4" spans="1:5" ht="18" x14ac:dyDescent="0.25">
      <c r="A4" s="5" t="str">
        <f>"4032130011345003"</f>
        <v>4032130011345003</v>
      </c>
      <c r="B4" s="2" t="s">
        <v>11</v>
      </c>
      <c r="C4" s="2" t="s">
        <v>12</v>
      </c>
      <c r="D4" s="2" t="s">
        <v>8</v>
      </c>
      <c r="E4" s="8" t="s">
        <v>13</v>
      </c>
    </row>
    <row r="5" spans="1:5" ht="18" x14ac:dyDescent="0.25">
      <c r="A5" s="5" t="str">
        <f>"4032130011345004"</f>
        <v>4032130011345004</v>
      </c>
      <c r="B5" s="2" t="s">
        <v>14</v>
      </c>
      <c r="C5" s="2" t="s">
        <v>15</v>
      </c>
      <c r="D5" s="2" t="s">
        <v>8</v>
      </c>
      <c r="E5" s="8" t="s">
        <v>16</v>
      </c>
    </row>
    <row r="6" spans="1:5" ht="18" x14ac:dyDescent="0.25">
      <c r="A6" s="5" t="str">
        <f>"4032130011345005"</f>
        <v>4032130011345005</v>
      </c>
      <c r="B6" s="2" t="s">
        <v>17</v>
      </c>
      <c r="C6" s="2" t="s">
        <v>18</v>
      </c>
      <c r="D6" s="2" t="s">
        <v>8</v>
      </c>
      <c r="E6" s="8" t="s">
        <v>19</v>
      </c>
    </row>
    <row r="7" spans="1:5" ht="18" x14ac:dyDescent="0.25">
      <c r="A7" s="5" t="str">
        <f>"4032130011345006"</f>
        <v>4032130011345006</v>
      </c>
      <c r="B7" s="2" t="s">
        <v>20</v>
      </c>
      <c r="C7" s="2" t="s">
        <v>21</v>
      </c>
      <c r="D7" s="2" t="s">
        <v>8</v>
      </c>
      <c r="E7" s="8" t="s">
        <v>22</v>
      </c>
    </row>
    <row r="8" spans="1:5" ht="18" x14ac:dyDescent="0.25">
      <c r="A8" s="5" t="str">
        <f>"4032130011345007"</f>
        <v>4032130011345007</v>
      </c>
      <c r="B8" s="2" t="s">
        <v>23</v>
      </c>
      <c r="C8" s="2" t="s">
        <v>24</v>
      </c>
      <c r="D8" s="2" t="s">
        <v>8</v>
      </c>
      <c r="E8" s="8" t="s">
        <v>396</v>
      </c>
    </row>
    <row r="9" spans="1:5" ht="18" x14ac:dyDescent="0.25">
      <c r="A9" s="5" t="str">
        <f>"4032130011345010"</f>
        <v>4032130011345010</v>
      </c>
      <c r="B9" s="2" t="s">
        <v>26</v>
      </c>
      <c r="C9" s="2" t="s">
        <v>27</v>
      </c>
      <c r="D9" s="2" t="s">
        <v>8</v>
      </c>
      <c r="E9" s="8" t="s">
        <v>7</v>
      </c>
    </row>
    <row r="10" spans="1:5" ht="18" x14ac:dyDescent="0.25">
      <c r="A10" s="5" t="str">
        <f>"4032130011345012"</f>
        <v>4032130011345012</v>
      </c>
      <c r="B10" s="2" t="s">
        <v>28</v>
      </c>
      <c r="C10" s="2" t="s">
        <v>29</v>
      </c>
      <c r="D10" s="2" t="s">
        <v>8</v>
      </c>
      <c r="E10" s="8" t="s">
        <v>30</v>
      </c>
    </row>
    <row r="11" spans="1:5" ht="18" x14ac:dyDescent="0.25">
      <c r="A11" s="5" t="str">
        <f>"4032130011345014"</f>
        <v>4032130011345014</v>
      </c>
      <c r="B11" s="2" t="s">
        <v>31</v>
      </c>
      <c r="C11" s="2" t="s">
        <v>32</v>
      </c>
      <c r="D11" s="2" t="s">
        <v>8</v>
      </c>
      <c r="E11" s="8" t="s">
        <v>33</v>
      </c>
    </row>
    <row r="12" spans="1:5" ht="18" x14ac:dyDescent="0.25">
      <c r="A12" s="5" t="str">
        <f>"4032130011345017"</f>
        <v>4032130011345017</v>
      </c>
      <c r="B12" s="2" t="s">
        <v>34</v>
      </c>
      <c r="C12" s="2" t="s">
        <v>35</v>
      </c>
      <c r="D12" s="2" t="s">
        <v>8</v>
      </c>
      <c r="E12" s="8" t="s">
        <v>36</v>
      </c>
    </row>
    <row r="13" spans="1:5" ht="18" x14ac:dyDescent="0.25">
      <c r="A13" s="5" t="str">
        <f>"4032130001139001"</f>
        <v>4032130001139001</v>
      </c>
      <c r="B13" s="2" t="s">
        <v>37</v>
      </c>
      <c r="C13" s="2" t="s">
        <v>38</v>
      </c>
      <c r="D13" s="2" t="s">
        <v>39</v>
      </c>
      <c r="E13" s="8" t="s">
        <v>397</v>
      </c>
    </row>
    <row r="14" spans="1:5" ht="18" x14ac:dyDescent="0.25">
      <c r="A14" s="5" t="str">
        <f>"4032130001139005"</f>
        <v>4032130001139005</v>
      </c>
      <c r="B14" s="2" t="s">
        <v>40</v>
      </c>
      <c r="C14" s="2" t="s">
        <v>41</v>
      </c>
      <c r="D14" s="2" t="s">
        <v>39</v>
      </c>
      <c r="E14" s="8" t="s">
        <v>42</v>
      </c>
    </row>
    <row r="15" spans="1:5" ht="18" x14ac:dyDescent="0.25">
      <c r="A15" s="5" t="str">
        <f>"4032130001139012"</f>
        <v>4032130001139012</v>
      </c>
      <c r="B15" s="2" t="s">
        <v>44</v>
      </c>
      <c r="C15" s="2" t="s">
        <v>45</v>
      </c>
      <c r="D15" s="2" t="s">
        <v>39</v>
      </c>
      <c r="E15" s="8" t="s">
        <v>7</v>
      </c>
    </row>
    <row r="16" spans="1:5" ht="18" x14ac:dyDescent="0.25">
      <c r="A16" s="5" t="str">
        <f>"4032130001139014"</f>
        <v>4032130001139014</v>
      </c>
      <c r="B16" s="2" t="s">
        <v>46</v>
      </c>
      <c r="C16" s="2" t="s">
        <v>47</v>
      </c>
      <c r="D16" s="2" t="s">
        <v>39</v>
      </c>
      <c r="E16" s="8" t="s">
        <v>48</v>
      </c>
    </row>
    <row r="17" spans="1:5" ht="18" x14ac:dyDescent="0.25">
      <c r="A17" s="5" t="str">
        <f>"4032130001139015"</f>
        <v>4032130001139015</v>
      </c>
      <c r="B17" s="2" t="s">
        <v>49</v>
      </c>
      <c r="C17" s="2" t="s">
        <v>50</v>
      </c>
      <c r="D17" s="2" t="s">
        <v>39</v>
      </c>
      <c r="E17" s="8" t="s">
        <v>51</v>
      </c>
    </row>
    <row r="18" spans="1:5" ht="18" x14ac:dyDescent="0.25">
      <c r="A18" s="5" t="str">
        <f>"4032130001139016"</f>
        <v>4032130001139016</v>
      </c>
      <c r="B18" s="2" t="s">
        <v>52</v>
      </c>
      <c r="C18" s="2" t="s">
        <v>53</v>
      </c>
      <c r="D18" s="2" t="s">
        <v>39</v>
      </c>
      <c r="E18" s="8" t="s">
        <v>54</v>
      </c>
    </row>
    <row r="19" spans="1:5" ht="18" x14ac:dyDescent="0.25">
      <c r="A19" s="5" t="str">
        <f>"4032130001139017"</f>
        <v>4032130001139017</v>
      </c>
      <c r="B19" s="2" t="s">
        <v>55</v>
      </c>
      <c r="C19" s="2" t="s">
        <v>56</v>
      </c>
      <c r="D19" s="2" t="s">
        <v>39</v>
      </c>
      <c r="E19" s="8" t="s">
        <v>13</v>
      </c>
    </row>
    <row r="20" spans="1:5" ht="18" x14ac:dyDescent="0.25">
      <c r="A20" s="5" t="str">
        <f>"4032130001139020"</f>
        <v>4032130001139020</v>
      </c>
      <c r="B20" s="2" t="s">
        <v>57</v>
      </c>
      <c r="C20" s="2" t="s">
        <v>58</v>
      </c>
      <c r="D20" s="2" t="s">
        <v>39</v>
      </c>
      <c r="E20" s="8" t="s">
        <v>13</v>
      </c>
    </row>
    <row r="21" spans="1:5" ht="18" x14ac:dyDescent="0.25">
      <c r="A21" s="5" t="str">
        <f>"4032130001139021"</f>
        <v>4032130001139021</v>
      </c>
      <c r="B21" s="2" t="s">
        <v>59</v>
      </c>
      <c r="C21" s="2" t="s">
        <v>60</v>
      </c>
      <c r="D21" s="2" t="s">
        <v>39</v>
      </c>
      <c r="E21" s="8" t="s">
        <v>54</v>
      </c>
    </row>
    <row r="22" spans="1:5" ht="18" x14ac:dyDescent="0.25">
      <c r="A22" s="5" t="str">
        <f>"4032130001139026"</f>
        <v>4032130001139026</v>
      </c>
      <c r="B22" s="2" t="s">
        <v>61</v>
      </c>
      <c r="C22" s="2" t="s">
        <v>62</v>
      </c>
      <c r="D22" s="2" t="s">
        <v>39</v>
      </c>
      <c r="E22" s="8" t="s">
        <v>7</v>
      </c>
    </row>
    <row r="23" spans="1:5" ht="18" x14ac:dyDescent="0.25">
      <c r="A23" s="5" t="str">
        <f>"4032130001110001"</f>
        <v>4032130001110001</v>
      </c>
      <c r="B23" s="2" t="s">
        <v>46</v>
      </c>
      <c r="C23" s="2" t="s">
        <v>63</v>
      </c>
      <c r="D23" s="2" t="s">
        <v>124</v>
      </c>
      <c r="E23" s="8" t="s">
        <v>64</v>
      </c>
    </row>
    <row r="24" spans="1:5" ht="18" x14ac:dyDescent="0.25">
      <c r="A24" s="5" t="str">
        <f>"4032130001110003"</f>
        <v>4032130001110003</v>
      </c>
      <c r="B24" s="2" t="s">
        <v>65</v>
      </c>
      <c r="C24" s="2" t="s">
        <v>66</v>
      </c>
      <c r="D24" s="2" t="s">
        <v>124</v>
      </c>
      <c r="E24" s="8" t="s">
        <v>67</v>
      </c>
    </row>
    <row r="25" spans="1:5" ht="18" x14ac:dyDescent="0.25">
      <c r="A25" s="5" t="str">
        <f>"4032130001110005"</f>
        <v>4032130001110005</v>
      </c>
      <c r="B25" s="2" t="s">
        <v>40</v>
      </c>
      <c r="C25" s="2" t="s">
        <v>68</v>
      </c>
      <c r="D25" s="2" t="s">
        <v>124</v>
      </c>
      <c r="E25" s="8" t="s">
        <v>398</v>
      </c>
    </row>
    <row r="26" spans="1:5" ht="18" x14ac:dyDescent="0.25">
      <c r="A26" s="5" t="str">
        <f>"4032130001110010"</f>
        <v>4032130001110010</v>
      </c>
      <c r="B26" s="2" t="s">
        <v>69</v>
      </c>
      <c r="C26" s="2" t="s">
        <v>70</v>
      </c>
      <c r="D26" s="2" t="s">
        <v>124</v>
      </c>
      <c r="E26" s="8" t="s">
        <v>71</v>
      </c>
    </row>
    <row r="27" spans="1:5" ht="18" x14ac:dyDescent="0.25">
      <c r="A27" s="5" t="str">
        <f>"4032130001110011"</f>
        <v>4032130001110011</v>
      </c>
      <c r="B27" s="2" t="s">
        <v>46</v>
      </c>
      <c r="C27" s="2" t="s">
        <v>72</v>
      </c>
      <c r="D27" s="2" t="s">
        <v>124</v>
      </c>
      <c r="E27" s="8" t="s">
        <v>7</v>
      </c>
    </row>
    <row r="28" spans="1:5" ht="18" x14ac:dyDescent="0.25">
      <c r="A28" s="5" t="str">
        <f>"4032130001110014"</f>
        <v>4032130001110014</v>
      </c>
      <c r="B28" s="2" t="s">
        <v>9</v>
      </c>
      <c r="C28" s="2" t="s">
        <v>73</v>
      </c>
      <c r="D28" s="2" t="s">
        <v>124</v>
      </c>
      <c r="E28" s="8" t="s">
        <v>7</v>
      </c>
    </row>
    <row r="29" spans="1:5" ht="18" x14ac:dyDescent="0.25">
      <c r="A29" s="5" t="str">
        <f>"4032130001110015"</f>
        <v>4032130001110015</v>
      </c>
      <c r="B29" s="2" t="s">
        <v>74</v>
      </c>
      <c r="C29" s="2" t="s">
        <v>75</v>
      </c>
      <c r="D29" s="2" t="s">
        <v>124</v>
      </c>
      <c r="E29" s="8" t="s">
        <v>399</v>
      </c>
    </row>
    <row r="30" spans="1:5" ht="18" x14ac:dyDescent="0.25">
      <c r="A30" s="5" t="str">
        <f>"4032130001110024"</f>
        <v>4032130001110024</v>
      </c>
      <c r="B30" s="2" t="s">
        <v>76</v>
      </c>
      <c r="C30" s="2" t="s">
        <v>77</v>
      </c>
      <c r="D30" s="2" t="s">
        <v>124</v>
      </c>
      <c r="E30" s="8" t="s">
        <v>48</v>
      </c>
    </row>
    <row r="31" spans="1:5" ht="18" x14ac:dyDescent="0.25">
      <c r="A31" s="5" t="str">
        <f>"4032130001110027"</f>
        <v>4032130001110027</v>
      </c>
      <c r="B31" s="2" t="s">
        <v>78</v>
      </c>
      <c r="C31" s="2" t="s">
        <v>79</v>
      </c>
      <c r="D31" s="2" t="s">
        <v>124</v>
      </c>
      <c r="E31" s="8" t="s">
        <v>30</v>
      </c>
    </row>
    <row r="32" spans="1:5" ht="18" x14ac:dyDescent="0.25">
      <c r="A32" s="5" t="str">
        <f>"4032130001110028"</f>
        <v>4032130001110028</v>
      </c>
      <c r="B32" s="2" t="s">
        <v>78</v>
      </c>
      <c r="C32" s="2" t="s">
        <v>80</v>
      </c>
      <c r="D32" s="2" t="s">
        <v>124</v>
      </c>
      <c r="E32" s="8" t="s">
        <v>7</v>
      </c>
    </row>
    <row r="33" spans="1:5" ht="18" x14ac:dyDescent="0.25">
      <c r="A33" s="5" t="str">
        <f>"4032130001110029"</f>
        <v>4032130001110029</v>
      </c>
      <c r="B33" s="2" t="s">
        <v>5</v>
      </c>
      <c r="C33" s="2" t="s">
        <v>81</v>
      </c>
      <c r="D33" s="2" t="s">
        <v>124</v>
      </c>
      <c r="E33" s="8" t="s">
        <v>54</v>
      </c>
    </row>
    <row r="34" spans="1:5" ht="18" x14ac:dyDescent="0.25">
      <c r="A34" s="5" t="str">
        <f>"4032130001110034"</f>
        <v>4032130001110034</v>
      </c>
      <c r="B34" s="2" t="s">
        <v>82</v>
      </c>
      <c r="C34" s="2" t="s">
        <v>83</v>
      </c>
      <c r="D34" s="2" t="s">
        <v>124</v>
      </c>
      <c r="E34" s="8" t="s">
        <v>84</v>
      </c>
    </row>
    <row r="35" spans="1:5" ht="18" x14ac:dyDescent="0.25">
      <c r="A35" s="5" t="str">
        <f>"4032130001110035"</f>
        <v>4032130001110035</v>
      </c>
      <c r="B35" s="2" t="s">
        <v>85</v>
      </c>
      <c r="C35" s="2" t="s">
        <v>86</v>
      </c>
      <c r="D35" s="2" t="s">
        <v>124</v>
      </c>
      <c r="E35" s="8" t="s">
        <v>87</v>
      </c>
    </row>
    <row r="36" spans="1:5" ht="18" x14ac:dyDescent="0.25">
      <c r="A36" s="5" t="str">
        <f>"4032130001110036"</f>
        <v>4032130001110036</v>
      </c>
      <c r="B36" s="2" t="s">
        <v>5</v>
      </c>
      <c r="C36" s="2" t="s">
        <v>88</v>
      </c>
      <c r="D36" s="2" t="s">
        <v>124</v>
      </c>
      <c r="E36" s="8" t="s">
        <v>89</v>
      </c>
    </row>
    <row r="37" spans="1:5" ht="18" x14ac:dyDescent="0.25">
      <c r="A37" s="5" t="str">
        <f>"4032130001110040"</f>
        <v>4032130001110040</v>
      </c>
      <c r="B37" s="2" t="s">
        <v>90</v>
      </c>
      <c r="C37" s="2" t="s">
        <v>91</v>
      </c>
      <c r="D37" s="2" t="s">
        <v>124</v>
      </c>
      <c r="E37" s="8" t="s">
        <v>64</v>
      </c>
    </row>
    <row r="38" spans="1:5" ht="18" x14ac:dyDescent="0.25">
      <c r="A38" s="5" t="str">
        <f>"4032130001110041"</f>
        <v>4032130001110041</v>
      </c>
      <c r="B38" s="2" t="s">
        <v>65</v>
      </c>
      <c r="C38" s="2" t="s">
        <v>92</v>
      </c>
      <c r="D38" s="2" t="s">
        <v>124</v>
      </c>
      <c r="E38" s="8" t="s">
        <v>48</v>
      </c>
    </row>
    <row r="39" spans="1:5" ht="18" x14ac:dyDescent="0.25">
      <c r="A39" s="5" t="str">
        <f>"4032130001110043"</f>
        <v>4032130001110043</v>
      </c>
      <c r="B39" s="2" t="s">
        <v>93</v>
      </c>
      <c r="C39" s="2" t="s">
        <v>94</v>
      </c>
      <c r="D39" s="2" t="s">
        <v>124</v>
      </c>
      <c r="E39" s="8" t="s">
        <v>95</v>
      </c>
    </row>
    <row r="40" spans="1:5" ht="18" x14ac:dyDescent="0.25">
      <c r="A40" s="5" t="str">
        <f>"4032130001110044"</f>
        <v>4032130001110044</v>
      </c>
      <c r="B40" s="2" t="s">
        <v>96</v>
      </c>
      <c r="C40" s="2" t="s">
        <v>97</v>
      </c>
      <c r="D40" s="2" t="s">
        <v>124</v>
      </c>
      <c r="E40" s="8" t="s">
        <v>48</v>
      </c>
    </row>
    <row r="41" spans="1:5" ht="18" x14ac:dyDescent="0.25">
      <c r="A41" s="5" t="str">
        <f>"4032130001110046"</f>
        <v>4032130001110046</v>
      </c>
      <c r="B41" s="2" t="s">
        <v>98</v>
      </c>
      <c r="C41" s="2" t="s">
        <v>99</v>
      </c>
      <c r="D41" s="2" t="s">
        <v>124</v>
      </c>
      <c r="E41" s="8" t="s">
        <v>48</v>
      </c>
    </row>
    <row r="42" spans="1:5" ht="18" x14ac:dyDescent="0.25">
      <c r="A42" s="5" t="str">
        <f>"4032130001110047"</f>
        <v>4032130001110047</v>
      </c>
      <c r="B42" s="2" t="s">
        <v>78</v>
      </c>
      <c r="C42" s="2" t="s">
        <v>100</v>
      </c>
      <c r="D42" s="2" t="s">
        <v>124</v>
      </c>
      <c r="E42" s="8" t="s">
        <v>400</v>
      </c>
    </row>
    <row r="43" spans="1:5" ht="18" x14ac:dyDescent="0.25">
      <c r="A43" s="5" t="str">
        <f>"4032130001110049"</f>
        <v>4032130001110049</v>
      </c>
      <c r="B43" s="2" t="s">
        <v>78</v>
      </c>
      <c r="C43" s="2" t="s">
        <v>101</v>
      </c>
      <c r="D43" s="2" t="s">
        <v>124</v>
      </c>
      <c r="E43" s="8" t="s">
        <v>395</v>
      </c>
    </row>
    <row r="44" spans="1:5" ht="18" x14ac:dyDescent="0.25">
      <c r="A44" s="5" t="str">
        <f>"4032130001110052"</f>
        <v>4032130001110052</v>
      </c>
      <c r="B44" s="2" t="s">
        <v>102</v>
      </c>
      <c r="C44" s="2" t="s">
        <v>27</v>
      </c>
      <c r="D44" s="2" t="s">
        <v>124</v>
      </c>
      <c r="E44" s="8" t="s">
        <v>392</v>
      </c>
    </row>
    <row r="45" spans="1:5" ht="18" x14ac:dyDescent="0.25">
      <c r="A45" s="5" t="str">
        <f>"4032130001110053"</f>
        <v>4032130001110053</v>
      </c>
      <c r="B45" s="2" t="s">
        <v>103</v>
      </c>
      <c r="C45" s="2" t="s">
        <v>104</v>
      </c>
      <c r="D45" s="2" t="s">
        <v>124</v>
      </c>
      <c r="E45" s="8" t="s">
        <v>7</v>
      </c>
    </row>
    <row r="46" spans="1:5" ht="18" x14ac:dyDescent="0.25">
      <c r="A46" s="5" t="str">
        <f>"4032130001110055"</f>
        <v>4032130001110055</v>
      </c>
      <c r="B46" s="2" t="s">
        <v>26</v>
      </c>
      <c r="C46" s="2" t="s">
        <v>105</v>
      </c>
      <c r="D46" s="2" t="s">
        <v>124</v>
      </c>
      <c r="E46" s="8" t="s">
        <v>54</v>
      </c>
    </row>
    <row r="47" spans="1:5" ht="18" x14ac:dyDescent="0.25">
      <c r="A47" s="5" t="str">
        <f>"4032130001110056"</f>
        <v>4032130001110056</v>
      </c>
      <c r="B47" s="2" t="s">
        <v>106</v>
      </c>
      <c r="C47" s="2" t="s">
        <v>107</v>
      </c>
      <c r="D47" s="2" t="s">
        <v>124</v>
      </c>
      <c r="E47" s="8" t="s">
        <v>108</v>
      </c>
    </row>
    <row r="48" spans="1:5" ht="18" x14ac:dyDescent="0.25">
      <c r="A48" s="5" t="str">
        <f>"4032130001110057"</f>
        <v>4032130001110057</v>
      </c>
      <c r="B48" s="2" t="s">
        <v>109</v>
      </c>
      <c r="C48" s="2" t="s">
        <v>110</v>
      </c>
      <c r="D48" s="2" t="s">
        <v>124</v>
      </c>
      <c r="E48" s="8" t="s">
        <v>87</v>
      </c>
    </row>
    <row r="49" spans="1:5" ht="18" x14ac:dyDescent="0.25">
      <c r="A49" s="5" t="str">
        <f>"4032130001110060"</f>
        <v>4032130001110060</v>
      </c>
      <c r="B49" s="2" t="s">
        <v>111</v>
      </c>
      <c r="C49" s="2" t="s">
        <v>112</v>
      </c>
      <c r="D49" s="2" t="s">
        <v>124</v>
      </c>
      <c r="E49" s="8" t="s">
        <v>7</v>
      </c>
    </row>
    <row r="50" spans="1:5" ht="18" x14ac:dyDescent="0.25">
      <c r="A50" s="5" t="str">
        <f>"4032130001110062"</f>
        <v>4032130001110062</v>
      </c>
      <c r="B50" s="2" t="s">
        <v>113</v>
      </c>
      <c r="C50" s="2" t="s">
        <v>114</v>
      </c>
      <c r="D50" s="2" t="s">
        <v>124</v>
      </c>
      <c r="E50" s="8" t="s">
        <v>7</v>
      </c>
    </row>
    <row r="51" spans="1:5" ht="18" x14ac:dyDescent="0.25">
      <c r="A51" s="5" t="str">
        <f>"4032130001110067"</f>
        <v>4032130001110067</v>
      </c>
      <c r="B51" s="2" t="s">
        <v>40</v>
      </c>
      <c r="C51" s="2" t="s">
        <v>115</v>
      </c>
      <c r="D51" s="2" t="s">
        <v>124</v>
      </c>
      <c r="E51" s="8" t="s">
        <v>400</v>
      </c>
    </row>
    <row r="52" spans="1:5" ht="18" x14ac:dyDescent="0.25">
      <c r="A52" s="5" t="str">
        <f>"4032130001110068"</f>
        <v>4032130001110068</v>
      </c>
      <c r="B52" s="2" t="s">
        <v>116</v>
      </c>
      <c r="C52" s="2" t="s">
        <v>117</v>
      </c>
      <c r="D52" s="2" t="s">
        <v>124</v>
      </c>
      <c r="E52" s="8" t="s">
        <v>398</v>
      </c>
    </row>
    <row r="53" spans="1:5" ht="18" x14ac:dyDescent="0.25">
      <c r="A53" s="5" t="str">
        <f>"4032130001110069"</f>
        <v>4032130001110069</v>
      </c>
      <c r="B53" s="2" t="s">
        <v>118</v>
      </c>
      <c r="C53" s="2" t="s">
        <v>119</v>
      </c>
      <c r="D53" s="2" t="s">
        <v>124</v>
      </c>
      <c r="E53" s="8" t="s">
        <v>120</v>
      </c>
    </row>
    <row r="54" spans="1:5" ht="18" x14ac:dyDescent="0.25">
      <c r="A54" s="5" t="str">
        <f>"4032130001110071"</f>
        <v>4032130001110071</v>
      </c>
      <c r="B54" s="2" t="s">
        <v>113</v>
      </c>
      <c r="C54" s="2" t="s">
        <v>121</v>
      </c>
      <c r="D54" s="2" t="s">
        <v>124</v>
      </c>
      <c r="E54" s="8" t="s">
        <v>398</v>
      </c>
    </row>
    <row r="55" spans="1:5" ht="18" x14ac:dyDescent="0.25">
      <c r="A55" s="5" t="str">
        <f>"4032130001110076"</f>
        <v>4032130001110076</v>
      </c>
      <c r="B55" s="2" t="s">
        <v>122</v>
      </c>
      <c r="C55" s="2" t="s">
        <v>123</v>
      </c>
      <c r="D55" s="2" t="s">
        <v>124</v>
      </c>
      <c r="E55" s="8" t="s">
        <v>400</v>
      </c>
    </row>
    <row r="56" spans="1:5" s="1" customFormat="1" ht="18" x14ac:dyDescent="0.25">
      <c r="A56" s="5" t="str">
        <f>"4032130001025001"</f>
        <v>4032130001025001</v>
      </c>
      <c r="B56" s="2" t="s">
        <v>125</v>
      </c>
      <c r="C56" s="2" t="s">
        <v>126</v>
      </c>
      <c r="D56" s="2" t="s">
        <v>127</v>
      </c>
      <c r="E56" s="8" t="s">
        <v>7</v>
      </c>
    </row>
    <row r="57" spans="1:5" s="1" customFormat="1" ht="18" x14ac:dyDescent="0.25">
      <c r="A57" s="5" t="str">
        <f>"4032130001025002"</f>
        <v>4032130001025002</v>
      </c>
      <c r="B57" s="2" t="s">
        <v>128</v>
      </c>
      <c r="C57" s="2" t="s">
        <v>129</v>
      </c>
      <c r="D57" s="2" t="s">
        <v>127</v>
      </c>
      <c r="E57" s="8" t="s">
        <v>400</v>
      </c>
    </row>
    <row r="58" spans="1:5" s="1" customFormat="1" ht="18" x14ac:dyDescent="0.25">
      <c r="A58" s="5" t="str">
        <f>"4032130001025004"</f>
        <v>4032130001025004</v>
      </c>
      <c r="B58" s="2" t="s">
        <v>130</v>
      </c>
      <c r="C58" s="2" t="s">
        <v>131</v>
      </c>
      <c r="D58" s="2" t="s">
        <v>127</v>
      </c>
      <c r="E58" s="8" t="s">
        <v>132</v>
      </c>
    </row>
    <row r="59" spans="1:5" s="1" customFormat="1" ht="18" x14ac:dyDescent="0.25">
      <c r="A59" s="5" t="str">
        <f>"4032130001025005"</f>
        <v>4032130001025005</v>
      </c>
      <c r="B59" s="2" t="s">
        <v>133</v>
      </c>
      <c r="C59" s="2" t="s">
        <v>134</v>
      </c>
      <c r="D59" s="2" t="s">
        <v>127</v>
      </c>
      <c r="E59" s="8" t="s">
        <v>401</v>
      </c>
    </row>
    <row r="60" spans="1:5" s="1" customFormat="1" ht="18" x14ac:dyDescent="0.25">
      <c r="A60" s="5" t="str">
        <f>"4032130001025006"</f>
        <v>4032130001025006</v>
      </c>
      <c r="B60" s="2" t="s">
        <v>75</v>
      </c>
      <c r="C60" s="2" t="s">
        <v>135</v>
      </c>
      <c r="D60" s="2" t="s">
        <v>127</v>
      </c>
      <c r="E60" s="8" t="s">
        <v>393</v>
      </c>
    </row>
    <row r="61" spans="1:5" s="1" customFormat="1" ht="18" x14ac:dyDescent="0.25">
      <c r="A61" s="5" t="str">
        <f>"4032130001025007"</f>
        <v>4032130001025007</v>
      </c>
      <c r="B61" s="2" t="s">
        <v>9</v>
      </c>
      <c r="C61" s="2" t="s">
        <v>136</v>
      </c>
      <c r="D61" s="2" t="s">
        <v>127</v>
      </c>
      <c r="E61" s="8" t="s">
        <v>7</v>
      </c>
    </row>
    <row r="62" spans="1:5" s="1" customFormat="1" ht="18" x14ac:dyDescent="0.25">
      <c r="A62" s="5" t="str">
        <f>"4032130001025008"</f>
        <v>4032130001025008</v>
      </c>
      <c r="B62" s="2" t="s">
        <v>137</v>
      </c>
      <c r="C62" s="2" t="s">
        <v>138</v>
      </c>
      <c r="D62" s="2" t="s">
        <v>127</v>
      </c>
      <c r="E62" s="8" t="s">
        <v>139</v>
      </c>
    </row>
    <row r="63" spans="1:5" s="1" customFormat="1" ht="18" x14ac:dyDescent="0.25">
      <c r="A63" s="5" t="str">
        <f>"4032130001025009"</f>
        <v>4032130001025009</v>
      </c>
      <c r="B63" s="2" t="s">
        <v>140</v>
      </c>
      <c r="C63" s="2" t="s">
        <v>141</v>
      </c>
      <c r="D63" s="2" t="s">
        <v>127</v>
      </c>
      <c r="E63" s="8" t="s">
        <v>402</v>
      </c>
    </row>
    <row r="64" spans="1:5" s="1" customFormat="1" ht="18" x14ac:dyDescent="0.25">
      <c r="A64" s="5" t="str">
        <f>"4032130001025010"</f>
        <v>4032130001025010</v>
      </c>
      <c r="B64" s="2" t="s">
        <v>142</v>
      </c>
      <c r="C64" s="2" t="s">
        <v>143</v>
      </c>
      <c r="D64" s="2" t="s">
        <v>127</v>
      </c>
      <c r="E64" s="8" t="s">
        <v>144</v>
      </c>
    </row>
    <row r="65" spans="1:5" s="1" customFormat="1" ht="18" x14ac:dyDescent="0.25">
      <c r="A65" s="5" t="str">
        <f>"4032130001025012"</f>
        <v>4032130001025012</v>
      </c>
      <c r="B65" s="2" t="s">
        <v>145</v>
      </c>
      <c r="C65" s="2" t="s">
        <v>146</v>
      </c>
      <c r="D65" s="2" t="s">
        <v>127</v>
      </c>
      <c r="E65" s="8" t="s">
        <v>7</v>
      </c>
    </row>
    <row r="66" spans="1:5" s="1" customFormat="1" ht="18" x14ac:dyDescent="0.25">
      <c r="A66" s="5" t="str">
        <f>"4032130001025013"</f>
        <v>4032130001025013</v>
      </c>
      <c r="B66" s="2" t="s">
        <v>147</v>
      </c>
      <c r="C66" s="2" t="s">
        <v>107</v>
      </c>
      <c r="D66" s="2" t="s">
        <v>127</v>
      </c>
      <c r="E66" s="8" t="s">
        <v>48</v>
      </c>
    </row>
    <row r="67" spans="1:5" s="1" customFormat="1" ht="18" x14ac:dyDescent="0.25">
      <c r="A67" s="5" t="str">
        <f>"4032130001025014"</f>
        <v>4032130001025014</v>
      </c>
      <c r="B67" s="2" t="s">
        <v>142</v>
      </c>
      <c r="C67" s="2" t="s">
        <v>107</v>
      </c>
      <c r="D67" s="2" t="s">
        <v>127</v>
      </c>
      <c r="E67" s="8" t="s">
        <v>7</v>
      </c>
    </row>
    <row r="68" spans="1:5" s="1" customFormat="1" ht="18" x14ac:dyDescent="0.25">
      <c r="A68" s="5" t="str">
        <f>"4032130001025015"</f>
        <v>4032130001025015</v>
      </c>
      <c r="B68" s="2" t="s">
        <v>148</v>
      </c>
      <c r="C68" s="2" t="s">
        <v>149</v>
      </c>
      <c r="D68" s="2" t="s">
        <v>127</v>
      </c>
      <c r="E68" s="8" t="s">
        <v>403</v>
      </c>
    </row>
    <row r="69" spans="1:5" s="1" customFormat="1" ht="18" x14ac:dyDescent="0.25">
      <c r="A69" s="5" t="str">
        <f>"4032130001110002"</f>
        <v>4032130001110002</v>
      </c>
      <c r="B69" s="2" t="s">
        <v>150</v>
      </c>
      <c r="C69" s="2" t="s">
        <v>151</v>
      </c>
      <c r="D69" s="2" t="s">
        <v>152</v>
      </c>
      <c r="E69" s="8" t="s">
        <v>48</v>
      </c>
    </row>
    <row r="70" spans="1:5" s="1" customFormat="1" ht="18" x14ac:dyDescent="0.25">
      <c r="A70" s="5" t="str">
        <f>"4032130001110004"</f>
        <v>4032130001110004</v>
      </c>
      <c r="B70" s="2" t="s">
        <v>153</v>
      </c>
      <c r="C70" s="2" t="s">
        <v>154</v>
      </c>
      <c r="D70" s="2" t="s">
        <v>152</v>
      </c>
      <c r="E70" s="8" t="s">
        <v>396</v>
      </c>
    </row>
    <row r="71" spans="1:5" s="1" customFormat="1" ht="18" x14ac:dyDescent="0.25">
      <c r="A71" s="5" t="str">
        <f>"4032130001110006"</f>
        <v>4032130001110006</v>
      </c>
      <c r="B71" s="2" t="s">
        <v>155</v>
      </c>
      <c r="C71" s="2" t="s">
        <v>156</v>
      </c>
      <c r="D71" s="2" t="s">
        <v>152</v>
      </c>
      <c r="E71" s="8" t="s">
        <v>7</v>
      </c>
    </row>
    <row r="72" spans="1:5" s="1" customFormat="1" ht="18" x14ac:dyDescent="0.25">
      <c r="A72" s="5" t="str">
        <f>"4032130001110007"</f>
        <v>4032130001110007</v>
      </c>
      <c r="B72" s="2" t="s">
        <v>157</v>
      </c>
      <c r="C72" s="2" t="s">
        <v>158</v>
      </c>
      <c r="D72" s="2" t="s">
        <v>152</v>
      </c>
      <c r="E72" s="8" t="s">
        <v>48</v>
      </c>
    </row>
    <row r="73" spans="1:5" s="1" customFormat="1" ht="18" x14ac:dyDescent="0.25">
      <c r="A73" s="5" t="str">
        <f>"4032130001110008"</f>
        <v>4032130001110008</v>
      </c>
      <c r="B73" s="2" t="s">
        <v>140</v>
      </c>
      <c r="C73" s="2" t="s">
        <v>159</v>
      </c>
      <c r="D73" s="2" t="s">
        <v>152</v>
      </c>
      <c r="E73" s="8" t="s">
        <v>396</v>
      </c>
    </row>
    <row r="74" spans="1:5" s="1" customFormat="1" ht="18" x14ac:dyDescent="0.25">
      <c r="A74" s="5" t="str">
        <f>"4032130001110009"</f>
        <v>4032130001110009</v>
      </c>
      <c r="B74" s="2" t="s">
        <v>160</v>
      </c>
      <c r="C74" s="2" t="s">
        <v>161</v>
      </c>
      <c r="D74" s="2" t="s">
        <v>152</v>
      </c>
      <c r="E74" s="8" t="s">
        <v>7</v>
      </c>
    </row>
    <row r="75" spans="1:5" s="1" customFormat="1" ht="18" x14ac:dyDescent="0.25">
      <c r="A75" s="5" t="str">
        <f>"4032130001110012"</f>
        <v>4032130001110012</v>
      </c>
      <c r="B75" s="2" t="s">
        <v>162</v>
      </c>
      <c r="C75" s="2" t="s">
        <v>163</v>
      </c>
      <c r="D75" s="2" t="s">
        <v>152</v>
      </c>
      <c r="E75" s="8" t="s">
        <v>30</v>
      </c>
    </row>
    <row r="76" spans="1:5" s="1" customFormat="1" ht="18" x14ac:dyDescent="0.25">
      <c r="A76" s="5" t="str">
        <f>"4032130001110018"</f>
        <v>4032130001110018</v>
      </c>
      <c r="B76" s="2" t="s">
        <v>23</v>
      </c>
      <c r="C76" s="2" t="s">
        <v>164</v>
      </c>
      <c r="D76" s="2" t="s">
        <v>152</v>
      </c>
      <c r="E76" s="8" t="s">
        <v>404</v>
      </c>
    </row>
    <row r="77" spans="1:5" s="1" customFormat="1" ht="18" x14ac:dyDescent="0.25">
      <c r="A77" s="5" t="str">
        <f>"4032130001110019"</f>
        <v>4032130001110019</v>
      </c>
      <c r="B77" s="2" t="s">
        <v>165</v>
      </c>
      <c r="C77" s="2" t="s">
        <v>166</v>
      </c>
      <c r="D77" s="2" t="s">
        <v>152</v>
      </c>
      <c r="E77" s="8" t="s">
        <v>48</v>
      </c>
    </row>
    <row r="78" spans="1:5" s="1" customFormat="1" ht="18" x14ac:dyDescent="0.25">
      <c r="A78" s="5" t="str">
        <f>"4032130001110020"</f>
        <v>4032130001110020</v>
      </c>
      <c r="B78" s="2" t="s">
        <v>145</v>
      </c>
      <c r="C78" s="2" t="s">
        <v>167</v>
      </c>
      <c r="D78" s="2" t="s">
        <v>152</v>
      </c>
      <c r="E78" s="8" t="s">
        <v>87</v>
      </c>
    </row>
    <row r="79" spans="1:5" s="1" customFormat="1" ht="18" x14ac:dyDescent="0.25">
      <c r="A79" s="5" t="str">
        <f>"4032130001110021"</f>
        <v>4032130001110021</v>
      </c>
      <c r="B79" s="2" t="s">
        <v>113</v>
      </c>
      <c r="C79" s="2" t="s">
        <v>168</v>
      </c>
      <c r="D79" s="2" t="s">
        <v>152</v>
      </c>
      <c r="E79" s="8" t="s">
        <v>48</v>
      </c>
    </row>
    <row r="80" spans="1:5" s="1" customFormat="1" ht="18" x14ac:dyDescent="0.25">
      <c r="A80" s="5" t="str">
        <f>"4032130001110022"</f>
        <v>4032130001110022</v>
      </c>
      <c r="B80" s="2" t="s">
        <v>169</v>
      </c>
      <c r="C80" s="2" t="s">
        <v>170</v>
      </c>
      <c r="D80" s="2" t="s">
        <v>152</v>
      </c>
      <c r="E80" s="8" t="s">
        <v>171</v>
      </c>
    </row>
    <row r="81" spans="1:5" s="1" customFormat="1" ht="18" x14ac:dyDescent="0.25">
      <c r="A81" s="5" t="str">
        <f>"4032130001110025"</f>
        <v>4032130001110025</v>
      </c>
      <c r="B81" s="2" t="s">
        <v>78</v>
      </c>
      <c r="C81" s="2" t="s">
        <v>172</v>
      </c>
      <c r="D81" s="2" t="s">
        <v>152</v>
      </c>
      <c r="E81" s="8" t="s">
        <v>402</v>
      </c>
    </row>
    <row r="82" spans="1:5" s="1" customFormat="1" ht="18" x14ac:dyDescent="0.25">
      <c r="A82" s="5" t="str">
        <f>"4032130001110026"</f>
        <v>4032130001110026</v>
      </c>
      <c r="B82" s="2" t="s">
        <v>90</v>
      </c>
      <c r="C82" s="2" t="s">
        <v>173</v>
      </c>
      <c r="D82" s="2" t="s">
        <v>152</v>
      </c>
      <c r="E82" s="8" t="s">
        <v>54</v>
      </c>
    </row>
    <row r="83" spans="1:5" s="1" customFormat="1" ht="18" x14ac:dyDescent="0.25">
      <c r="A83" s="5" t="str">
        <f>"4032130001110030"</f>
        <v>4032130001110030</v>
      </c>
      <c r="B83" s="2" t="s">
        <v>78</v>
      </c>
      <c r="C83" s="2" t="s">
        <v>174</v>
      </c>
      <c r="D83" s="2" t="s">
        <v>152</v>
      </c>
      <c r="E83" s="8" t="s">
        <v>87</v>
      </c>
    </row>
    <row r="84" spans="1:5" s="1" customFormat="1" ht="18" x14ac:dyDescent="0.25">
      <c r="A84" s="5" t="str">
        <f>"4032130001110031"</f>
        <v>4032130001110031</v>
      </c>
      <c r="B84" s="2" t="s">
        <v>137</v>
      </c>
      <c r="C84" s="2" t="s">
        <v>175</v>
      </c>
      <c r="D84" s="2" t="s">
        <v>152</v>
      </c>
      <c r="E84" s="8" t="s">
        <v>400</v>
      </c>
    </row>
    <row r="85" spans="1:5" s="1" customFormat="1" ht="18" x14ac:dyDescent="0.25">
      <c r="A85" s="5" t="str">
        <f>"4032130001110032"</f>
        <v>4032130001110032</v>
      </c>
      <c r="B85" s="2" t="s">
        <v>176</v>
      </c>
      <c r="C85" s="2" t="s">
        <v>177</v>
      </c>
      <c r="D85" s="2" t="s">
        <v>152</v>
      </c>
      <c r="E85" s="8" t="s">
        <v>30</v>
      </c>
    </row>
    <row r="86" spans="1:5" s="1" customFormat="1" ht="18" x14ac:dyDescent="0.25">
      <c r="A86" s="5" t="str">
        <f>"4032130001110037"</f>
        <v>4032130001110037</v>
      </c>
      <c r="B86" s="2" t="s">
        <v>11</v>
      </c>
      <c r="C86" s="2" t="s">
        <v>178</v>
      </c>
      <c r="D86" s="2" t="s">
        <v>152</v>
      </c>
      <c r="E86" s="8" t="s">
        <v>396</v>
      </c>
    </row>
    <row r="87" spans="1:5" s="1" customFormat="1" ht="18" x14ac:dyDescent="0.25">
      <c r="A87" s="5" t="str">
        <f>"4032130001110042"</f>
        <v>4032130001110042</v>
      </c>
      <c r="B87" s="2" t="s">
        <v>78</v>
      </c>
      <c r="C87" s="2" t="s">
        <v>141</v>
      </c>
      <c r="D87" s="2" t="s">
        <v>152</v>
      </c>
      <c r="E87" s="8" t="s">
        <v>67</v>
      </c>
    </row>
    <row r="88" spans="1:5" s="1" customFormat="1" ht="18" x14ac:dyDescent="0.25">
      <c r="A88" s="5" t="str">
        <f>"4032130001110045"</f>
        <v>4032130001110045</v>
      </c>
      <c r="B88" s="2" t="s">
        <v>179</v>
      </c>
      <c r="C88" s="2" t="s">
        <v>180</v>
      </c>
      <c r="D88" s="2" t="s">
        <v>152</v>
      </c>
      <c r="E88" s="8" t="s">
        <v>405</v>
      </c>
    </row>
    <row r="89" spans="1:5" s="1" customFormat="1" ht="18" x14ac:dyDescent="0.25">
      <c r="A89" s="5" t="str">
        <f>"4032130001110048"</f>
        <v>4032130001110048</v>
      </c>
      <c r="B89" s="2" t="s">
        <v>181</v>
      </c>
      <c r="C89" s="2" t="s">
        <v>182</v>
      </c>
      <c r="D89" s="2" t="s">
        <v>152</v>
      </c>
      <c r="E89" s="8" t="s">
        <v>54</v>
      </c>
    </row>
    <row r="90" spans="1:5" s="1" customFormat="1" ht="18" x14ac:dyDescent="0.25">
      <c r="A90" s="5" t="str">
        <f>"4032130001110051"</f>
        <v>4032130001110051</v>
      </c>
      <c r="B90" s="2" t="s">
        <v>183</v>
      </c>
      <c r="C90" s="2" t="s">
        <v>184</v>
      </c>
      <c r="D90" s="2" t="s">
        <v>152</v>
      </c>
      <c r="E90" s="8" t="s">
        <v>7</v>
      </c>
    </row>
    <row r="91" spans="1:5" s="1" customFormat="1" ht="18" x14ac:dyDescent="0.25">
      <c r="A91" s="5" t="str">
        <f>"4032130001110054"</f>
        <v>4032130001110054</v>
      </c>
      <c r="B91" s="2" t="s">
        <v>40</v>
      </c>
      <c r="C91" s="2" t="s">
        <v>185</v>
      </c>
      <c r="D91" s="2" t="s">
        <v>152</v>
      </c>
      <c r="E91" s="8" t="s">
        <v>7</v>
      </c>
    </row>
    <row r="92" spans="1:5" s="1" customFormat="1" ht="18" x14ac:dyDescent="0.25">
      <c r="A92" s="5" t="str">
        <f>"4032130001110058"</f>
        <v>4032130001110058</v>
      </c>
      <c r="B92" s="2" t="s">
        <v>186</v>
      </c>
      <c r="C92" s="2" t="s">
        <v>187</v>
      </c>
      <c r="D92" s="2" t="s">
        <v>152</v>
      </c>
      <c r="E92" s="8" t="s">
        <v>48</v>
      </c>
    </row>
    <row r="93" spans="1:5" s="1" customFormat="1" ht="18" x14ac:dyDescent="0.25">
      <c r="A93" s="5" t="str">
        <f>"4032130001110059"</f>
        <v>4032130001110059</v>
      </c>
      <c r="B93" s="2" t="s">
        <v>188</v>
      </c>
      <c r="C93" s="2" t="s">
        <v>189</v>
      </c>
      <c r="D93" s="2" t="s">
        <v>152</v>
      </c>
      <c r="E93" s="8" t="s">
        <v>48</v>
      </c>
    </row>
    <row r="94" spans="1:5" s="1" customFormat="1" ht="18" x14ac:dyDescent="0.25">
      <c r="A94" s="5" t="str">
        <f>"4032130001110061"</f>
        <v>4032130001110061</v>
      </c>
      <c r="B94" s="2" t="s">
        <v>190</v>
      </c>
      <c r="C94" s="2" t="s">
        <v>191</v>
      </c>
      <c r="D94" s="2" t="s">
        <v>152</v>
      </c>
      <c r="E94" s="8" t="s">
        <v>48</v>
      </c>
    </row>
    <row r="95" spans="1:5" s="1" customFormat="1" ht="18" x14ac:dyDescent="0.25">
      <c r="A95" s="5" t="str">
        <f>"4032130001110063"</f>
        <v>4032130001110063</v>
      </c>
      <c r="B95" s="2" t="s">
        <v>78</v>
      </c>
      <c r="C95" s="2" t="s">
        <v>192</v>
      </c>
      <c r="D95" s="2" t="s">
        <v>152</v>
      </c>
      <c r="E95" s="8" t="s">
        <v>48</v>
      </c>
    </row>
    <row r="96" spans="1:5" s="1" customFormat="1" ht="18" x14ac:dyDescent="0.25">
      <c r="A96" s="5" t="str">
        <f>"4032130001110064"</f>
        <v>4032130001110064</v>
      </c>
      <c r="B96" s="2" t="s">
        <v>78</v>
      </c>
      <c r="C96" s="2" t="s">
        <v>193</v>
      </c>
      <c r="D96" s="2" t="s">
        <v>152</v>
      </c>
      <c r="E96" s="8" t="s">
        <v>30</v>
      </c>
    </row>
    <row r="97" spans="1:5" s="1" customFormat="1" ht="18" x14ac:dyDescent="0.25">
      <c r="A97" s="5" t="str">
        <f>"4032130001110065"</f>
        <v>4032130001110065</v>
      </c>
      <c r="B97" s="2" t="s">
        <v>194</v>
      </c>
      <c r="C97" s="2" t="s">
        <v>195</v>
      </c>
      <c r="D97" s="2" t="s">
        <v>152</v>
      </c>
      <c r="E97" s="8" t="s">
        <v>196</v>
      </c>
    </row>
    <row r="98" spans="1:5" s="1" customFormat="1" ht="18" x14ac:dyDescent="0.25">
      <c r="A98" s="5" t="str">
        <f>"4032130001110066"</f>
        <v>4032130001110066</v>
      </c>
      <c r="B98" s="2" t="s">
        <v>197</v>
      </c>
      <c r="C98" s="2" t="s">
        <v>62</v>
      </c>
      <c r="D98" s="2" t="s">
        <v>152</v>
      </c>
      <c r="E98" s="8" t="s">
        <v>400</v>
      </c>
    </row>
    <row r="99" spans="1:5" s="1" customFormat="1" ht="18" x14ac:dyDescent="0.25">
      <c r="A99" s="5" t="str">
        <f>"4032130001510001"</f>
        <v>4032130001510001</v>
      </c>
      <c r="B99" s="2" t="s">
        <v>43</v>
      </c>
      <c r="C99" s="2" t="s">
        <v>198</v>
      </c>
      <c r="D99" s="2" t="s">
        <v>199</v>
      </c>
      <c r="E99" s="8" t="s">
        <v>406</v>
      </c>
    </row>
    <row r="100" spans="1:5" s="1" customFormat="1" ht="18" x14ac:dyDescent="0.25">
      <c r="A100" s="5" t="str">
        <f>"4032130001510002"</f>
        <v>4032130001510002</v>
      </c>
      <c r="B100" s="2" t="s">
        <v>40</v>
      </c>
      <c r="C100" s="2" t="s">
        <v>200</v>
      </c>
      <c r="D100" s="2" t="s">
        <v>199</v>
      </c>
      <c r="E100" s="8" t="s">
        <v>13</v>
      </c>
    </row>
    <row r="101" spans="1:5" s="1" customFormat="1" ht="18" x14ac:dyDescent="0.25">
      <c r="A101" s="5" t="str">
        <f>"4032130001510003"</f>
        <v>4032130001510003</v>
      </c>
      <c r="B101" s="2" t="s">
        <v>201</v>
      </c>
      <c r="C101" s="2" t="s">
        <v>202</v>
      </c>
      <c r="D101" s="2" t="s">
        <v>199</v>
      </c>
      <c r="E101" s="8" t="s">
        <v>7</v>
      </c>
    </row>
    <row r="102" spans="1:5" s="1" customFormat="1" ht="18" x14ac:dyDescent="0.25">
      <c r="A102" s="5" t="str">
        <f>"4032130001510004"</f>
        <v>4032130001510004</v>
      </c>
      <c r="B102" s="2" t="s">
        <v>145</v>
      </c>
      <c r="C102" s="2" t="s">
        <v>203</v>
      </c>
      <c r="D102" s="2" t="s">
        <v>199</v>
      </c>
      <c r="E102" s="8" t="s">
        <v>132</v>
      </c>
    </row>
    <row r="103" spans="1:5" s="1" customFormat="1" ht="18" x14ac:dyDescent="0.25">
      <c r="A103" s="5" t="str">
        <f>"4032130001510005"</f>
        <v>4032130001510005</v>
      </c>
      <c r="B103" s="2" t="s">
        <v>204</v>
      </c>
      <c r="C103" s="2" t="s">
        <v>205</v>
      </c>
      <c r="D103" s="2" t="s">
        <v>199</v>
      </c>
      <c r="E103" s="8" t="s">
        <v>206</v>
      </c>
    </row>
    <row r="104" spans="1:5" s="1" customFormat="1" ht="18" x14ac:dyDescent="0.25">
      <c r="A104" s="5" t="str">
        <f>"4032130001510006"</f>
        <v>4032130001510006</v>
      </c>
      <c r="B104" s="2" t="s">
        <v>25</v>
      </c>
      <c r="C104" s="2" t="s">
        <v>207</v>
      </c>
      <c r="D104" s="2" t="s">
        <v>199</v>
      </c>
      <c r="E104" s="8" t="s">
        <v>7</v>
      </c>
    </row>
    <row r="105" spans="1:5" s="1" customFormat="1" ht="18" x14ac:dyDescent="0.25">
      <c r="A105" s="5" t="str">
        <f>"4032130001510007"</f>
        <v>4032130001510007</v>
      </c>
      <c r="B105" s="2" t="s">
        <v>69</v>
      </c>
      <c r="C105" s="2" t="s">
        <v>208</v>
      </c>
      <c r="D105" s="2" t="s">
        <v>199</v>
      </c>
      <c r="E105" s="8" t="s">
        <v>209</v>
      </c>
    </row>
    <row r="106" spans="1:5" s="1" customFormat="1" ht="18" x14ac:dyDescent="0.25">
      <c r="A106" s="5" t="str">
        <f>"4032130001510008"</f>
        <v>4032130001510008</v>
      </c>
      <c r="B106" s="2" t="s">
        <v>210</v>
      </c>
      <c r="C106" s="2" t="s">
        <v>211</v>
      </c>
      <c r="D106" s="2" t="s">
        <v>199</v>
      </c>
      <c r="E106" s="8" t="s">
        <v>132</v>
      </c>
    </row>
    <row r="107" spans="1:5" s="1" customFormat="1" ht="18" x14ac:dyDescent="0.25">
      <c r="A107" s="5" t="str">
        <f>"4032130001510009"</f>
        <v>4032130001510009</v>
      </c>
      <c r="B107" s="2" t="s">
        <v>212</v>
      </c>
      <c r="C107" s="2" t="s">
        <v>213</v>
      </c>
      <c r="D107" s="2" t="s">
        <v>199</v>
      </c>
      <c r="E107" s="8" t="s">
        <v>214</v>
      </c>
    </row>
    <row r="108" spans="1:5" s="1" customFormat="1" ht="18" x14ac:dyDescent="0.25">
      <c r="A108" s="5" t="str">
        <f>"4032130001510010"</f>
        <v>4032130001510010</v>
      </c>
      <c r="B108" s="2" t="s">
        <v>215</v>
      </c>
      <c r="C108" s="2" t="s">
        <v>216</v>
      </c>
      <c r="D108" s="2" t="s">
        <v>199</v>
      </c>
      <c r="E108" s="8" t="s">
        <v>132</v>
      </c>
    </row>
    <row r="109" spans="1:5" s="1" customFormat="1" ht="18" x14ac:dyDescent="0.25">
      <c r="A109" s="5" t="str">
        <f>"4032130001510011"</f>
        <v>4032130001510011</v>
      </c>
      <c r="B109" s="2" t="s">
        <v>217</v>
      </c>
      <c r="C109" s="2" t="s">
        <v>218</v>
      </c>
      <c r="D109" s="2" t="s">
        <v>199</v>
      </c>
      <c r="E109" s="8" t="s">
        <v>398</v>
      </c>
    </row>
    <row r="110" spans="1:5" s="1" customFormat="1" ht="18" x14ac:dyDescent="0.25">
      <c r="A110" s="5" t="str">
        <f>"4032130001510012"</f>
        <v>4032130001510012</v>
      </c>
      <c r="B110" s="2" t="s">
        <v>219</v>
      </c>
      <c r="C110" s="2" t="s">
        <v>220</v>
      </c>
      <c r="D110" s="2" t="s">
        <v>199</v>
      </c>
      <c r="E110" s="8" t="s">
        <v>13</v>
      </c>
    </row>
    <row r="111" spans="1:5" s="1" customFormat="1" ht="18" x14ac:dyDescent="0.25">
      <c r="A111" s="5" t="str">
        <f>"4032130001510013"</f>
        <v>4032130001510013</v>
      </c>
      <c r="B111" s="2" t="s">
        <v>221</v>
      </c>
      <c r="C111" s="2" t="s">
        <v>222</v>
      </c>
      <c r="D111" s="2" t="s">
        <v>199</v>
      </c>
      <c r="E111" s="8" t="s">
        <v>7</v>
      </c>
    </row>
    <row r="112" spans="1:5" s="1" customFormat="1" ht="18" x14ac:dyDescent="0.25">
      <c r="A112" s="5" t="str">
        <f>"4032130001510014"</f>
        <v>4032130001510014</v>
      </c>
      <c r="B112" s="2" t="s">
        <v>223</v>
      </c>
      <c r="C112" s="2" t="s">
        <v>224</v>
      </c>
      <c r="D112" s="2" t="s">
        <v>199</v>
      </c>
      <c r="E112" s="8" t="s">
        <v>7</v>
      </c>
    </row>
    <row r="113" spans="1:5" s="1" customFormat="1" ht="18" x14ac:dyDescent="0.25">
      <c r="A113" s="5" t="str">
        <f>"4032130001510015"</f>
        <v>4032130001510015</v>
      </c>
      <c r="B113" s="2" t="s">
        <v>225</v>
      </c>
      <c r="C113" s="2" t="s">
        <v>226</v>
      </c>
      <c r="D113" s="2" t="s">
        <v>199</v>
      </c>
      <c r="E113" s="8" t="s">
        <v>7</v>
      </c>
    </row>
    <row r="114" spans="1:5" s="1" customFormat="1" ht="18" x14ac:dyDescent="0.25">
      <c r="A114" s="5" t="str">
        <f>"4032130001510016"</f>
        <v>4032130001510016</v>
      </c>
      <c r="B114" s="2" t="s">
        <v>227</v>
      </c>
      <c r="C114" s="2" t="s">
        <v>228</v>
      </c>
      <c r="D114" s="2" t="s">
        <v>199</v>
      </c>
      <c r="E114" s="8" t="s">
        <v>229</v>
      </c>
    </row>
    <row r="115" spans="1:5" s="1" customFormat="1" ht="18" x14ac:dyDescent="0.25">
      <c r="A115" s="5" t="str">
        <f>"4032130001510017"</f>
        <v>4032130001510017</v>
      </c>
      <c r="B115" s="2" t="s">
        <v>230</v>
      </c>
      <c r="C115" s="2" t="s">
        <v>231</v>
      </c>
      <c r="D115" s="2" t="s">
        <v>199</v>
      </c>
      <c r="E115" s="8" t="s">
        <v>7</v>
      </c>
    </row>
    <row r="116" spans="1:5" s="1" customFormat="1" ht="18" x14ac:dyDescent="0.25">
      <c r="A116" s="5" t="str">
        <f>"4032130001510018"</f>
        <v>4032130001510018</v>
      </c>
      <c r="B116" s="2" t="s">
        <v>232</v>
      </c>
      <c r="C116" s="2" t="s">
        <v>233</v>
      </c>
      <c r="D116" s="2" t="s">
        <v>199</v>
      </c>
      <c r="E116" s="8" t="s">
        <v>234</v>
      </c>
    </row>
    <row r="117" spans="1:5" s="1" customFormat="1" ht="18" x14ac:dyDescent="0.25">
      <c r="A117" s="5" t="str">
        <f>"4032130001510019"</f>
        <v>4032130001510019</v>
      </c>
      <c r="B117" s="2" t="s">
        <v>235</v>
      </c>
      <c r="C117" s="2" t="s">
        <v>236</v>
      </c>
      <c r="D117" s="2" t="s">
        <v>199</v>
      </c>
      <c r="E117" s="8" t="s">
        <v>398</v>
      </c>
    </row>
    <row r="118" spans="1:5" s="1" customFormat="1" ht="18" x14ac:dyDescent="0.25">
      <c r="A118" s="5" t="str">
        <f>"4032130001510020"</f>
        <v>4032130001510020</v>
      </c>
      <c r="B118" s="2" t="s">
        <v>237</v>
      </c>
      <c r="C118" s="2" t="s">
        <v>238</v>
      </c>
      <c r="D118" s="2" t="s">
        <v>199</v>
      </c>
      <c r="E118" s="8" t="s">
        <v>239</v>
      </c>
    </row>
    <row r="119" spans="1:5" s="1" customFormat="1" ht="18" x14ac:dyDescent="0.25">
      <c r="A119" s="5" t="str">
        <f>"4032130001510021"</f>
        <v>4032130001510021</v>
      </c>
      <c r="B119" s="2" t="s">
        <v>14</v>
      </c>
      <c r="C119" s="2" t="s">
        <v>240</v>
      </c>
      <c r="D119" s="2" t="s">
        <v>199</v>
      </c>
      <c r="E119" s="8" t="s">
        <v>7</v>
      </c>
    </row>
    <row r="120" spans="1:5" s="1" customFormat="1" ht="18" x14ac:dyDescent="0.25">
      <c r="A120" s="5" t="str">
        <f>"4032130001510022"</f>
        <v>4032130001510022</v>
      </c>
      <c r="B120" s="2" t="s">
        <v>241</v>
      </c>
      <c r="C120" s="2" t="s">
        <v>242</v>
      </c>
      <c r="D120" s="2" t="s">
        <v>199</v>
      </c>
      <c r="E120" s="8" t="s">
        <v>13</v>
      </c>
    </row>
    <row r="121" spans="1:5" s="1" customFormat="1" ht="18" x14ac:dyDescent="0.25">
      <c r="A121" s="5" t="str">
        <f>"4032130001510023"</f>
        <v>4032130001510023</v>
      </c>
      <c r="B121" s="2" t="s">
        <v>243</v>
      </c>
      <c r="C121" s="2" t="s">
        <v>244</v>
      </c>
      <c r="D121" s="2" t="s">
        <v>199</v>
      </c>
      <c r="E121" s="8" t="s">
        <v>7</v>
      </c>
    </row>
    <row r="122" spans="1:5" s="1" customFormat="1" ht="18" x14ac:dyDescent="0.25">
      <c r="A122" s="5" t="str">
        <f>"4032130001510024"</f>
        <v>4032130001510024</v>
      </c>
      <c r="B122" s="2" t="s">
        <v>155</v>
      </c>
      <c r="C122" s="2" t="s">
        <v>245</v>
      </c>
      <c r="D122" s="2" t="s">
        <v>199</v>
      </c>
      <c r="E122" s="8" t="s">
        <v>54</v>
      </c>
    </row>
    <row r="123" spans="1:5" s="1" customFormat="1" ht="18" x14ac:dyDescent="0.25">
      <c r="A123" s="5" t="str">
        <f>"4032130001510025"</f>
        <v>4032130001510025</v>
      </c>
      <c r="B123" s="2" t="s">
        <v>246</v>
      </c>
      <c r="C123" s="2" t="s">
        <v>247</v>
      </c>
      <c r="D123" s="2" t="s">
        <v>199</v>
      </c>
      <c r="E123" s="8" t="s">
        <v>132</v>
      </c>
    </row>
    <row r="124" spans="1:5" s="1" customFormat="1" ht="18" x14ac:dyDescent="0.25">
      <c r="A124" s="5" t="str">
        <f>"4032130001510026"</f>
        <v>4032130001510026</v>
      </c>
      <c r="B124" s="2" t="s">
        <v>248</v>
      </c>
      <c r="C124" s="2" t="s">
        <v>249</v>
      </c>
      <c r="D124" s="2" t="s">
        <v>199</v>
      </c>
      <c r="E124" s="8" t="s">
        <v>7</v>
      </c>
    </row>
    <row r="125" spans="1:5" s="1" customFormat="1" ht="18" x14ac:dyDescent="0.25">
      <c r="A125" s="5" t="str">
        <f>"4032130001510027"</f>
        <v>4032130001510027</v>
      </c>
      <c r="B125" s="2" t="s">
        <v>250</v>
      </c>
      <c r="C125" s="2" t="s">
        <v>251</v>
      </c>
      <c r="D125" s="2" t="s">
        <v>199</v>
      </c>
      <c r="E125" s="8" t="s">
        <v>252</v>
      </c>
    </row>
    <row r="126" spans="1:5" s="1" customFormat="1" ht="18" x14ac:dyDescent="0.25">
      <c r="A126" s="5" t="str">
        <f>"4032130001510028"</f>
        <v>4032130001510028</v>
      </c>
      <c r="B126" s="2" t="s">
        <v>253</v>
      </c>
      <c r="C126" s="2" t="s">
        <v>254</v>
      </c>
      <c r="D126" s="2" t="s">
        <v>199</v>
      </c>
      <c r="E126" s="8" t="s">
        <v>255</v>
      </c>
    </row>
    <row r="127" spans="1:5" s="1" customFormat="1" ht="18" x14ac:dyDescent="0.25">
      <c r="A127" s="5" t="str">
        <f>"4032130001510029"</f>
        <v>4032130001510029</v>
      </c>
      <c r="B127" s="2" t="s">
        <v>137</v>
      </c>
      <c r="C127" s="2" t="s">
        <v>256</v>
      </c>
      <c r="D127" s="2" t="s">
        <v>199</v>
      </c>
      <c r="E127" s="8" t="s">
        <v>257</v>
      </c>
    </row>
    <row r="128" spans="1:5" s="1" customFormat="1" ht="18" x14ac:dyDescent="0.25">
      <c r="A128" s="5" t="str">
        <f>"4032130001510030"</f>
        <v>4032130001510030</v>
      </c>
      <c r="B128" s="2" t="s">
        <v>258</v>
      </c>
      <c r="C128" s="2" t="s">
        <v>259</v>
      </c>
      <c r="D128" s="2" t="s">
        <v>199</v>
      </c>
      <c r="E128" s="8" t="s">
        <v>260</v>
      </c>
    </row>
    <row r="129" spans="1:5" s="1" customFormat="1" ht="18" x14ac:dyDescent="0.25">
      <c r="A129" s="5" t="str">
        <f>"4032130001510031"</f>
        <v>4032130001510031</v>
      </c>
      <c r="B129" s="2" t="s">
        <v>261</v>
      </c>
      <c r="C129" s="2" t="s">
        <v>262</v>
      </c>
      <c r="D129" s="2" t="s">
        <v>199</v>
      </c>
      <c r="E129" s="8" t="s">
        <v>400</v>
      </c>
    </row>
    <row r="130" spans="1:5" s="1" customFormat="1" ht="18" x14ac:dyDescent="0.25">
      <c r="A130" s="5" t="str">
        <f>"4032130001510032"</f>
        <v>4032130001510032</v>
      </c>
      <c r="B130" s="2" t="s">
        <v>263</v>
      </c>
      <c r="C130" s="2" t="s">
        <v>264</v>
      </c>
      <c r="D130" s="2" t="s">
        <v>199</v>
      </c>
      <c r="E130" s="8" t="s">
        <v>7</v>
      </c>
    </row>
    <row r="131" spans="1:5" s="1" customFormat="1" ht="18" x14ac:dyDescent="0.25">
      <c r="A131" s="5" t="str">
        <f>"4032130001510033"</f>
        <v>4032130001510033</v>
      </c>
      <c r="B131" s="2" t="s">
        <v>265</v>
      </c>
      <c r="C131" s="2" t="s">
        <v>266</v>
      </c>
      <c r="D131" s="2" t="s">
        <v>199</v>
      </c>
      <c r="E131" s="8" t="s">
        <v>67</v>
      </c>
    </row>
    <row r="132" spans="1:5" s="1" customFormat="1" ht="18" x14ac:dyDescent="0.25">
      <c r="A132" s="5" t="str">
        <f>"4032130001510034"</f>
        <v>4032130001510034</v>
      </c>
      <c r="B132" s="2" t="s">
        <v>267</v>
      </c>
      <c r="C132" s="2" t="s">
        <v>268</v>
      </c>
      <c r="D132" s="2" t="s">
        <v>199</v>
      </c>
      <c r="E132" s="8" t="s">
        <v>13</v>
      </c>
    </row>
    <row r="133" spans="1:5" s="1" customFormat="1" ht="18" x14ac:dyDescent="0.25">
      <c r="A133" s="5" t="str">
        <f>"4032130001510035"</f>
        <v>4032130001510035</v>
      </c>
      <c r="B133" s="2" t="s">
        <v>269</v>
      </c>
      <c r="C133" s="2" t="s">
        <v>270</v>
      </c>
      <c r="D133" s="2" t="s">
        <v>199</v>
      </c>
      <c r="E133" s="8" t="s">
        <v>271</v>
      </c>
    </row>
    <row r="134" spans="1:5" s="1" customFormat="1" ht="18" x14ac:dyDescent="0.25">
      <c r="A134" s="5" t="str">
        <f>"4032130001510036"</f>
        <v>4032130001510036</v>
      </c>
      <c r="B134" s="2" t="s">
        <v>272</v>
      </c>
      <c r="C134" s="2" t="s">
        <v>273</v>
      </c>
      <c r="D134" s="2" t="s">
        <v>199</v>
      </c>
      <c r="E134" s="8" t="s">
        <v>33</v>
      </c>
    </row>
    <row r="135" spans="1:5" s="1" customFormat="1" ht="18" x14ac:dyDescent="0.25">
      <c r="A135" s="5" t="str">
        <f>"4032130001510037"</f>
        <v>4032130001510037</v>
      </c>
      <c r="B135" s="2" t="s">
        <v>113</v>
      </c>
      <c r="C135" s="2" t="s">
        <v>274</v>
      </c>
      <c r="D135" s="2" t="s">
        <v>199</v>
      </c>
      <c r="E135" s="8" t="s">
        <v>7</v>
      </c>
    </row>
    <row r="136" spans="1:5" s="1" customFormat="1" ht="18" x14ac:dyDescent="0.25">
      <c r="A136" s="5" t="str">
        <f>"4032130001510038"</f>
        <v>4032130001510038</v>
      </c>
      <c r="B136" s="2" t="s">
        <v>275</v>
      </c>
      <c r="C136" s="2" t="s">
        <v>276</v>
      </c>
      <c r="D136" s="2" t="s">
        <v>199</v>
      </c>
      <c r="E136" s="8" t="s">
        <v>7</v>
      </c>
    </row>
    <row r="137" spans="1:5" s="1" customFormat="1" ht="18" x14ac:dyDescent="0.25">
      <c r="A137" s="5" t="str">
        <f>"4032130001510039"</f>
        <v>4032130001510039</v>
      </c>
      <c r="B137" s="2" t="s">
        <v>40</v>
      </c>
      <c r="C137" s="2" t="s">
        <v>277</v>
      </c>
      <c r="D137" s="2" t="s">
        <v>199</v>
      </c>
      <c r="E137" s="8" t="s">
        <v>394</v>
      </c>
    </row>
    <row r="138" spans="1:5" s="1" customFormat="1" ht="18" x14ac:dyDescent="0.25">
      <c r="A138" s="5" t="str">
        <f>"4032130001510040"</f>
        <v>4032130001510040</v>
      </c>
      <c r="B138" s="2" t="s">
        <v>57</v>
      </c>
      <c r="C138" s="2" t="s">
        <v>278</v>
      </c>
      <c r="D138" s="2" t="s">
        <v>199</v>
      </c>
      <c r="E138" s="8" t="s">
        <v>89</v>
      </c>
    </row>
    <row r="139" spans="1:5" s="1" customFormat="1" ht="18" x14ac:dyDescent="0.25">
      <c r="A139" s="5" t="str">
        <f>"4032130001510041"</f>
        <v>4032130001510041</v>
      </c>
      <c r="B139" s="2" t="s">
        <v>46</v>
      </c>
      <c r="C139" s="2" t="s">
        <v>279</v>
      </c>
      <c r="D139" s="2" t="s">
        <v>199</v>
      </c>
      <c r="E139" s="8" t="s">
        <v>400</v>
      </c>
    </row>
    <row r="140" spans="1:5" s="1" customFormat="1" ht="18" x14ac:dyDescent="0.25">
      <c r="A140" s="5" t="str">
        <f>"4032130001510042"</f>
        <v>4032130001510042</v>
      </c>
      <c r="B140" s="2" t="s">
        <v>280</v>
      </c>
      <c r="C140" s="2" t="s">
        <v>281</v>
      </c>
      <c r="D140" s="2" t="s">
        <v>199</v>
      </c>
      <c r="E140" s="8" t="s">
        <v>271</v>
      </c>
    </row>
    <row r="141" spans="1:5" s="1" customFormat="1" ht="18" x14ac:dyDescent="0.25">
      <c r="A141" s="5" t="str">
        <f>"4032130001510043"</f>
        <v>4032130001510043</v>
      </c>
      <c r="B141" s="2" t="s">
        <v>78</v>
      </c>
      <c r="C141" s="2" t="s">
        <v>282</v>
      </c>
      <c r="D141" s="2" t="s">
        <v>199</v>
      </c>
      <c r="E141" s="8" t="s">
        <v>283</v>
      </c>
    </row>
    <row r="142" spans="1:5" s="1" customFormat="1" ht="18" x14ac:dyDescent="0.25">
      <c r="A142" s="5" t="str">
        <f>"4032130001510044"</f>
        <v>4032130001510044</v>
      </c>
      <c r="B142" s="2" t="s">
        <v>284</v>
      </c>
      <c r="C142" s="2" t="s">
        <v>285</v>
      </c>
      <c r="D142" s="2" t="s">
        <v>199</v>
      </c>
      <c r="E142" s="8" t="s">
        <v>286</v>
      </c>
    </row>
    <row r="143" spans="1:5" s="1" customFormat="1" ht="18" x14ac:dyDescent="0.25">
      <c r="A143" s="5" t="str">
        <f>"4032130001510045"</f>
        <v>4032130001510045</v>
      </c>
      <c r="B143" s="2" t="s">
        <v>287</v>
      </c>
      <c r="C143" s="2" t="s">
        <v>288</v>
      </c>
      <c r="D143" s="2" t="s">
        <v>199</v>
      </c>
      <c r="E143" s="8" t="s">
        <v>271</v>
      </c>
    </row>
    <row r="144" spans="1:5" s="1" customFormat="1" ht="18" x14ac:dyDescent="0.25">
      <c r="A144" s="5" t="str">
        <f>"4032130001510046"</f>
        <v>4032130001510046</v>
      </c>
      <c r="B144" s="2" t="s">
        <v>289</v>
      </c>
      <c r="C144" s="2" t="s">
        <v>290</v>
      </c>
      <c r="D144" s="2" t="s">
        <v>199</v>
      </c>
      <c r="E144" s="8" t="s">
        <v>400</v>
      </c>
    </row>
    <row r="145" spans="1:5" s="1" customFormat="1" ht="18" x14ac:dyDescent="0.25">
      <c r="A145" s="5" t="str">
        <f>"4032130001510047"</f>
        <v>4032130001510047</v>
      </c>
      <c r="B145" s="2" t="s">
        <v>291</v>
      </c>
      <c r="C145" s="2" t="s">
        <v>292</v>
      </c>
      <c r="D145" s="2" t="s">
        <v>199</v>
      </c>
      <c r="E145" s="8" t="s">
        <v>293</v>
      </c>
    </row>
    <row r="146" spans="1:5" s="1" customFormat="1" ht="18" x14ac:dyDescent="0.25">
      <c r="A146" s="5" t="str">
        <f>"4032130001510048"</f>
        <v>4032130001510048</v>
      </c>
      <c r="B146" s="2" t="s">
        <v>294</v>
      </c>
      <c r="C146" s="2" t="s">
        <v>295</v>
      </c>
      <c r="D146" s="2" t="s">
        <v>199</v>
      </c>
      <c r="E146" s="8" t="s">
        <v>19</v>
      </c>
    </row>
    <row r="147" spans="1:5" s="1" customFormat="1" ht="18" x14ac:dyDescent="0.25">
      <c r="A147" s="5" t="str">
        <f>"4032130001510049"</f>
        <v>4032130001510049</v>
      </c>
      <c r="B147" s="2" t="s">
        <v>296</v>
      </c>
      <c r="C147" s="2" t="s">
        <v>297</v>
      </c>
      <c r="D147" s="2" t="s">
        <v>199</v>
      </c>
      <c r="E147" s="8" t="s">
        <v>13</v>
      </c>
    </row>
    <row r="148" spans="1:5" s="1" customFormat="1" ht="18" x14ac:dyDescent="0.25">
      <c r="A148" s="5" t="str">
        <f>"4032130001510050"</f>
        <v>4032130001510050</v>
      </c>
      <c r="B148" s="2" t="s">
        <v>298</v>
      </c>
      <c r="C148" s="2" t="s">
        <v>297</v>
      </c>
      <c r="D148" s="2" t="s">
        <v>199</v>
      </c>
      <c r="E148" s="8" t="s">
        <v>7</v>
      </c>
    </row>
    <row r="149" spans="1:5" s="1" customFormat="1" ht="18" x14ac:dyDescent="0.25">
      <c r="A149" s="5" t="str">
        <f>"4032130001510051"</f>
        <v>4032130001510051</v>
      </c>
      <c r="B149" s="2" t="s">
        <v>299</v>
      </c>
      <c r="C149" s="2" t="s">
        <v>300</v>
      </c>
      <c r="D149" s="2" t="s">
        <v>199</v>
      </c>
      <c r="E149" s="8" t="s">
        <v>13</v>
      </c>
    </row>
    <row r="150" spans="1:5" s="1" customFormat="1" ht="18" x14ac:dyDescent="0.25">
      <c r="A150" s="5">
        <v>4032130001510050</v>
      </c>
      <c r="B150" s="2" t="s">
        <v>40</v>
      </c>
      <c r="C150" s="2" t="s">
        <v>301</v>
      </c>
      <c r="D150" s="2" t="s">
        <v>199</v>
      </c>
      <c r="E150" s="8" t="s">
        <v>7</v>
      </c>
    </row>
    <row r="151" spans="1:5" s="1" customFormat="1" ht="18" x14ac:dyDescent="0.25">
      <c r="A151" s="5" t="str">
        <f>"4032130001510053"</f>
        <v>4032130001510053</v>
      </c>
      <c r="B151" s="2" t="s">
        <v>302</v>
      </c>
      <c r="C151" s="2" t="s">
        <v>303</v>
      </c>
      <c r="D151" s="2" t="s">
        <v>199</v>
      </c>
      <c r="E151" s="8" t="s">
        <v>13</v>
      </c>
    </row>
    <row r="152" spans="1:5" ht="18" x14ac:dyDescent="0.25">
      <c r="A152" s="6" t="str">
        <f>"4032130001510054"</f>
        <v>4032130001510054</v>
      </c>
      <c r="B152" s="3" t="s">
        <v>237</v>
      </c>
      <c r="C152" s="3" t="s">
        <v>304</v>
      </c>
      <c r="D152" s="2" t="s">
        <v>199</v>
      </c>
      <c r="E152" s="9" t="s">
        <v>271</v>
      </c>
    </row>
    <row r="153" spans="1:5" ht="18" x14ac:dyDescent="0.25">
      <c r="A153" s="6" t="str">
        <f>"4032130001510055"</f>
        <v>4032130001510055</v>
      </c>
      <c r="B153" s="3" t="s">
        <v>23</v>
      </c>
      <c r="C153" s="3" t="s">
        <v>305</v>
      </c>
      <c r="D153" s="2" t="s">
        <v>199</v>
      </c>
      <c r="E153" s="9" t="s">
        <v>398</v>
      </c>
    </row>
    <row r="154" spans="1:5" ht="18" x14ac:dyDescent="0.25">
      <c r="A154" s="6" t="str">
        <f>"4032130001510056"</f>
        <v>4032130001510056</v>
      </c>
      <c r="B154" s="3" t="s">
        <v>306</v>
      </c>
      <c r="C154" s="3" t="s">
        <v>307</v>
      </c>
      <c r="D154" s="2" t="s">
        <v>199</v>
      </c>
      <c r="E154" s="9" t="s">
        <v>7</v>
      </c>
    </row>
    <row r="155" spans="1:5" ht="18" x14ac:dyDescent="0.25">
      <c r="A155" s="6" t="str">
        <f>"4032130001510057"</f>
        <v>4032130001510057</v>
      </c>
      <c r="B155" s="3" t="s">
        <v>78</v>
      </c>
      <c r="C155" s="3" t="s">
        <v>308</v>
      </c>
      <c r="D155" s="2" t="s">
        <v>199</v>
      </c>
      <c r="E155" s="9" t="s">
        <v>407</v>
      </c>
    </row>
    <row r="156" spans="1:5" ht="18" x14ac:dyDescent="0.25">
      <c r="A156" s="6" t="str">
        <f>"4032130001510058"</f>
        <v>4032130001510058</v>
      </c>
      <c r="B156" s="3" t="s">
        <v>309</v>
      </c>
      <c r="C156" s="3" t="s">
        <v>310</v>
      </c>
      <c r="D156" s="2" t="s">
        <v>199</v>
      </c>
      <c r="E156" s="9" t="s">
        <v>260</v>
      </c>
    </row>
    <row r="157" spans="1:5" ht="18" x14ac:dyDescent="0.25">
      <c r="A157" s="6" t="str">
        <f>"4032130001510059"</f>
        <v>4032130001510059</v>
      </c>
      <c r="B157" s="3" t="s">
        <v>311</v>
      </c>
      <c r="C157" s="3" t="s">
        <v>312</v>
      </c>
      <c r="D157" s="2" t="s">
        <v>199</v>
      </c>
      <c r="E157" s="9" t="s">
        <v>13</v>
      </c>
    </row>
    <row r="158" spans="1:5" ht="18" x14ac:dyDescent="0.25">
      <c r="A158" s="6" t="str">
        <f>"4032130001510060"</f>
        <v>4032130001510060</v>
      </c>
      <c r="B158" s="3" t="s">
        <v>313</v>
      </c>
      <c r="C158" s="3" t="s">
        <v>314</v>
      </c>
      <c r="D158" s="2" t="s">
        <v>199</v>
      </c>
      <c r="E158" s="10" t="s">
        <v>7</v>
      </c>
    </row>
    <row r="159" spans="1:5" ht="18" x14ac:dyDescent="0.25">
      <c r="A159" s="6" t="str">
        <f>"4032130001510061"</f>
        <v>4032130001510061</v>
      </c>
      <c r="B159" s="3" t="s">
        <v>113</v>
      </c>
      <c r="C159" s="3" t="s">
        <v>315</v>
      </c>
      <c r="D159" s="2" t="s">
        <v>199</v>
      </c>
      <c r="E159" s="9" t="s">
        <v>7</v>
      </c>
    </row>
    <row r="160" spans="1:5" ht="18" x14ac:dyDescent="0.25">
      <c r="A160" s="6" t="str">
        <f>"4032130001510062"</f>
        <v>4032130001510062</v>
      </c>
      <c r="B160" s="3" t="s">
        <v>316</v>
      </c>
      <c r="C160" s="3" t="s">
        <v>317</v>
      </c>
      <c r="D160" s="2" t="s">
        <v>199</v>
      </c>
      <c r="E160" s="9" t="s">
        <v>318</v>
      </c>
    </row>
    <row r="161" spans="1:5" ht="18" x14ac:dyDescent="0.25">
      <c r="A161" s="6" t="str">
        <f>"4032130001510063"</f>
        <v>4032130001510063</v>
      </c>
      <c r="B161" s="3" t="s">
        <v>319</v>
      </c>
      <c r="C161" s="3" t="s">
        <v>320</v>
      </c>
      <c r="D161" s="2" t="s">
        <v>199</v>
      </c>
      <c r="E161" s="9" t="s">
        <v>7</v>
      </c>
    </row>
    <row r="162" spans="1:5" ht="18" x14ac:dyDescent="0.25">
      <c r="A162" s="6" t="str">
        <f>"4032130001510064"</f>
        <v>4032130001510064</v>
      </c>
      <c r="B162" s="3" t="s">
        <v>321</v>
      </c>
      <c r="C162" s="3" t="s">
        <v>322</v>
      </c>
      <c r="D162" s="2" t="s">
        <v>199</v>
      </c>
      <c r="E162" s="9" t="s">
        <v>408</v>
      </c>
    </row>
    <row r="163" spans="1:5" ht="18" x14ac:dyDescent="0.25">
      <c r="A163" s="6" t="str">
        <f>"4032130001510065"</f>
        <v>4032130001510065</v>
      </c>
      <c r="B163" s="3" t="s">
        <v>323</v>
      </c>
      <c r="C163" s="3" t="s">
        <v>324</v>
      </c>
      <c r="D163" s="2" t="s">
        <v>199</v>
      </c>
      <c r="E163" s="9" t="s">
        <v>325</v>
      </c>
    </row>
    <row r="164" spans="1:5" ht="18" x14ac:dyDescent="0.25">
      <c r="A164" s="6" t="str">
        <f>"4032130001510066"</f>
        <v>4032130001510066</v>
      </c>
      <c r="B164" s="3" t="s">
        <v>225</v>
      </c>
      <c r="C164" s="3" t="s">
        <v>326</v>
      </c>
      <c r="D164" s="2" t="s">
        <v>199</v>
      </c>
      <c r="E164" s="9" t="s">
        <v>7</v>
      </c>
    </row>
    <row r="165" spans="1:5" ht="18" x14ac:dyDescent="0.25">
      <c r="A165" s="6" t="str">
        <f>"4032130001510067"</f>
        <v>4032130001510067</v>
      </c>
      <c r="B165" s="3" t="s">
        <v>327</v>
      </c>
      <c r="C165" s="3" t="s">
        <v>328</v>
      </c>
      <c r="D165" s="2" t="s">
        <v>199</v>
      </c>
      <c r="E165" s="9" t="s">
        <v>234</v>
      </c>
    </row>
    <row r="166" spans="1:5" ht="18" x14ac:dyDescent="0.25">
      <c r="A166" s="6" t="str">
        <f>"4032130001510068"</f>
        <v>4032130001510068</v>
      </c>
      <c r="B166" s="3" t="s">
        <v>298</v>
      </c>
      <c r="C166" s="3" t="s">
        <v>329</v>
      </c>
      <c r="D166" s="2" t="s">
        <v>199</v>
      </c>
      <c r="E166" s="9" t="s">
        <v>7</v>
      </c>
    </row>
    <row r="167" spans="1:5" ht="18" x14ac:dyDescent="0.25">
      <c r="A167" s="6" t="str">
        <f>"4032130001510069"</f>
        <v>4032130001510069</v>
      </c>
      <c r="B167" s="3" t="s">
        <v>330</v>
      </c>
      <c r="C167" s="3" t="s">
        <v>331</v>
      </c>
      <c r="D167" s="2" t="s">
        <v>199</v>
      </c>
      <c r="E167" s="9" t="s">
        <v>332</v>
      </c>
    </row>
    <row r="168" spans="1:5" ht="18" x14ac:dyDescent="0.25">
      <c r="A168" s="6" t="str">
        <f>"4032130001510070"</f>
        <v>4032130001510070</v>
      </c>
      <c r="B168" s="3" t="s">
        <v>291</v>
      </c>
      <c r="C168" s="3" t="s">
        <v>331</v>
      </c>
      <c r="D168" s="2" t="s">
        <v>199</v>
      </c>
      <c r="E168" s="9" t="s">
        <v>400</v>
      </c>
    </row>
    <row r="169" spans="1:5" ht="18" x14ac:dyDescent="0.25">
      <c r="A169" s="7" t="str">
        <f>"4032130001510071"</f>
        <v>4032130001510071</v>
      </c>
      <c r="B169" s="4" t="s">
        <v>333</v>
      </c>
      <c r="C169" s="4" t="s">
        <v>334</v>
      </c>
      <c r="D169" s="2" t="s">
        <v>199</v>
      </c>
      <c r="E169" s="10" t="s">
        <v>335</v>
      </c>
    </row>
    <row r="170" spans="1:5" ht="18" x14ac:dyDescent="0.25">
      <c r="A170" s="6" t="str">
        <f>"4032130001510072"</f>
        <v>4032130001510072</v>
      </c>
      <c r="B170" s="3" t="s">
        <v>336</v>
      </c>
      <c r="C170" s="3" t="s">
        <v>337</v>
      </c>
      <c r="D170" s="2" t="s">
        <v>199</v>
      </c>
      <c r="E170" s="9" t="s">
        <v>7</v>
      </c>
    </row>
    <row r="171" spans="1:5" ht="18" x14ac:dyDescent="0.25">
      <c r="A171" s="6" t="str">
        <f>"4032130001510073"</f>
        <v>4032130001510073</v>
      </c>
      <c r="B171" s="3" t="s">
        <v>289</v>
      </c>
      <c r="C171" s="3" t="s">
        <v>338</v>
      </c>
      <c r="D171" s="2" t="s">
        <v>199</v>
      </c>
      <c r="E171" s="9" t="s">
        <v>339</v>
      </c>
    </row>
    <row r="172" spans="1:5" ht="18" x14ac:dyDescent="0.25">
      <c r="A172" s="6" t="str">
        <f>"4032130001510074"</f>
        <v>4032130001510074</v>
      </c>
      <c r="B172" s="3" t="s">
        <v>40</v>
      </c>
      <c r="C172" s="3" t="s">
        <v>340</v>
      </c>
      <c r="D172" s="2" t="s">
        <v>199</v>
      </c>
      <c r="E172" s="9" t="s">
        <v>341</v>
      </c>
    </row>
    <row r="173" spans="1:5" ht="18" x14ac:dyDescent="0.25">
      <c r="A173" s="6" t="str">
        <f>"4032130001510075"</f>
        <v>4032130001510075</v>
      </c>
      <c r="B173" s="3" t="s">
        <v>342</v>
      </c>
      <c r="C173" s="3" t="s">
        <v>343</v>
      </c>
      <c r="D173" s="2" t="s">
        <v>199</v>
      </c>
      <c r="E173" s="9" t="s">
        <v>33</v>
      </c>
    </row>
    <row r="174" spans="1:5" ht="18" x14ac:dyDescent="0.25">
      <c r="A174" s="6" t="str">
        <f>"4032130001510076"</f>
        <v>4032130001510076</v>
      </c>
      <c r="B174" s="3" t="s">
        <v>40</v>
      </c>
      <c r="C174" s="3" t="s">
        <v>344</v>
      </c>
      <c r="D174" s="2" t="s">
        <v>199</v>
      </c>
      <c r="E174" s="9" t="s">
        <v>13</v>
      </c>
    </row>
    <row r="175" spans="1:5" ht="18" x14ac:dyDescent="0.25">
      <c r="A175" s="6" t="str">
        <f>"4032130001510077"</f>
        <v>4032130001510077</v>
      </c>
      <c r="B175" s="3" t="s">
        <v>345</v>
      </c>
      <c r="C175" s="3" t="s">
        <v>346</v>
      </c>
      <c r="D175" s="2" t="s">
        <v>199</v>
      </c>
      <c r="E175" s="9" t="s">
        <v>7</v>
      </c>
    </row>
    <row r="176" spans="1:5" ht="18" x14ac:dyDescent="0.25">
      <c r="A176" s="6" t="str">
        <f>"4032130001510078"</f>
        <v>4032130001510078</v>
      </c>
      <c r="B176" s="3" t="s">
        <v>347</v>
      </c>
      <c r="C176" s="3" t="s">
        <v>348</v>
      </c>
      <c r="D176" s="2" t="s">
        <v>199</v>
      </c>
      <c r="E176" s="9" t="s">
        <v>13</v>
      </c>
    </row>
    <row r="177" spans="1:5" ht="18" x14ac:dyDescent="0.25">
      <c r="A177" s="6" t="str">
        <f>"4032130001510079"</f>
        <v>4032130001510079</v>
      </c>
      <c r="B177" s="3" t="s">
        <v>349</v>
      </c>
      <c r="C177" s="3" t="s">
        <v>350</v>
      </c>
      <c r="D177" s="2" t="s">
        <v>199</v>
      </c>
      <c r="E177" s="9" t="s">
        <v>351</v>
      </c>
    </row>
    <row r="178" spans="1:5" ht="18" x14ac:dyDescent="0.25">
      <c r="A178" s="6" t="str">
        <f>"4032130001510080"</f>
        <v>4032130001510080</v>
      </c>
      <c r="B178" s="3" t="s">
        <v>113</v>
      </c>
      <c r="C178" s="3" t="s">
        <v>352</v>
      </c>
      <c r="D178" s="2" t="s">
        <v>199</v>
      </c>
      <c r="E178" s="9" t="s">
        <v>7</v>
      </c>
    </row>
    <row r="179" spans="1:5" ht="18" x14ac:dyDescent="0.25">
      <c r="A179" s="6" t="str">
        <f>"4032130001510081"</f>
        <v>4032130001510081</v>
      </c>
      <c r="B179" s="3" t="s">
        <v>353</v>
      </c>
      <c r="C179" s="3" t="s">
        <v>354</v>
      </c>
      <c r="D179" s="2" t="s">
        <v>199</v>
      </c>
      <c r="E179" s="9" t="s">
        <v>355</v>
      </c>
    </row>
    <row r="180" spans="1:5" ht="18" x14ac:dyDescent="0.25">
      <c r="A180" s="6" t="str">
        <f>"4032130001510082"</f>
        <v>4032130001510082</v>
      </c>
      <c r="B180" s="3" t="s">
        <v>85</v>
      </c>
      <c r="C180" s="3" t="s">
        <v>356</v>
      </c>
      <c r="D180" s="2" t="s">
        <v>199</v>
      </c>
      <c r="E180" s="9" t="s">
        <v>357</v>
      </c>
    </row>
    <row r="181" spans="1:5" ht="18" x14ac:dyDescent="0.25">
      <c r="A181" s="6" t="str">
        <f>"4032130001510083"</f>
        <v>4032130001510083</v>
      </c>
      <c r="B181" s="3" t="s">
        <v>358</v>
      </c>
      <c r="C181" s="3" t="s">
        <v>359</v>
      </c>
      <c r="D181" s="2" t="s">
        <v>199</v>
      </c>
      <c r="E181" s="9" t="s">
        <v>13</v>
      </c>
    </row>
    <row r="182" spans="1:5" ht="18" x14ac:dyDescent="0.25">
      <c r="A182" s="6" t="str">
        <f>"4032130001510084"</f>
        <v>4032130001510084</v>
      </c>
      <c r="B182" s="3" t="s">
        <v>360</v>
      </c>
      <c r="C182" s="3" t="s">
        <v>361</v>
      </c>
      <c r="D182" s="2" t="s">
        <v>199</v>
      </c>
      <c r="E182" s="9" t="s">
        <v>362</v>
      </c>
    </row>
    <row r="183" spans="1:5" ht="18" x14ac:dyDescent="0.25">
      <c r="A183" s="6" t="str">
        <f>"4032130001510085"</f>
        <v>4032130001510085</v>
      </c>
      <c r="B183" s="3" t="s">
        <v>319</v>
      </c>
      <c r="C183" s="3" t="s">
        <v>363</v>
      </c>
      <c r="D183" s="2" t="s">
        <v>199</v>
      </c>
      <c r="E183" s="9" t="s">
        <v>7</v>
      </c>
    </row>
    <row r="184" spans="1:5" ht="18" x14ac:dyDescent="0.25">
      <c r="A184" s="6" t="str">
        <f>"4032130001510086"</f>
        <v>4032130001510086</v>
      </c>
      <c r="B184" s="3" t="s">
        <v>59</v>
      </c>
      <c r="C184" s="3" t="s">
        <v>364</v>
      </c>
      <c r="D184" s="2" t="s">
        <v>199</v>
      </c>
      <c r="E184" s="9" t="s">
        <v>365</v>
      </c>
    </row>
    <row r="185" spans="1:5" ht="18" x14ac:dyDescent="0.25">
      <c r="A185" s="6" t="str">
        <f>"4032130001510087"</f>
        <v>4032130001510087</v>
      </c>
      <c r="B185" s="3" t="s">
        <v>366</v>
      </c>
      <c r="C185" s="3" t="s">
        <v>367</v>
      </c>
      <c r="D185" s="2" t="s">
        <v>199</v>
      </c>
      <c r="E185" s="9" t="s">
        <v>409</v>
      </c>
    </row>
    <row r="186" spans="1:5" ht="18" x14ac:dyDescent="0.25">
      <c r="A186" s="5" t="str">
        <f>"4031159001114022"</f>
        <v>4031159001114022</v>
      </c>
      <c r="B186" s="2" t="s">
        <v>162</v>
      </c>
      <c r="C186" s="2" t="s">
        <v>368</v>
      </c>
      <c r="D186" s="2" t="s">
        <v>369</v>
      </c>
      <c r="E186" s="8" t="s">
        <v>13</v>
      </c>
    </row>
    <row r="187" spans="1:5" ht="18" x14ac:dyDescent="0.25">
      <c r="A187" s="5" t="str">
        <f>"4032130001114002"</f>
        <v>4032130001114002</v>
      </c>
      <c r="B187" s="2" t="s">
        <v>370</v>
      </c>
      <c r="C187" s="2" t="s">
        <v>371</v>
      </c>
      <c r="D187" s="2" t="s">
        <v>369</v>
      </c>
      <c r="E187" s="8" t="s">
        <v>400</v>
      </c>
    </row>
    <row r="188" spans="1:5" ht="18" x14ac:dyDescent="0.25">
      <c r="A188" s="5" t="str">
        <f>"4032130001114004"</f>
        <v>4032130001114004</v>
      </c>
      <c r="B188" s="2" t="s">
        <v>372</v>
      </c>
      <c r="C188" s="2" t="s">
        <v>373</v>
      </c>
      <c r="D188" s="2" t="s">
        <v>369</v>
      </c>
      <c r="E188" s="8" t="s">
        <v>84</v>
      </c>
    </row>
    <row r="189" spans="1:5" ht="18" x14ac:dyDescent="0.25">
      <c r="A189" s="5" t="str">
        <f>"4032130001114005"</f>
        <v>4032130001114005</v>
      </c>
      <c r="B189" s="2" t="s">
        <v>374</v>
      </c>
      <c r="C189" s="2" t="s">
        <v>375</v>
      </c>
      <c r="D189" s="2" t="s">
        <v>369</v>
      </c>
      <c r="E189" s="8" t="s">
        <v>7</v>
      </c>
    </row>
    <row r="190" spans="1:5" ht="18" x14ac:dyDescent="0.25">
      <c r="A190" s="5" t="str">
        <f>"4032130001114006"</f>
        <v>4032130001114006</v>
      </c>
      <c r="B190" s="2" t="s">
        <v>137</v>
      </c>
      <c r="C190" s="2" t="s">
        <v>376</v>
      </c>
      <c r="D190" s="2" t="s">
        <v>369</v>
      </c>
      <c r="E190" s="8" t="s">
        <v>396</v>
      </c>
    </row>
    <row r="191" spans="1:5" ht="18" x14ac:dyDescent="0.25">
      <c r="A191" s="5" t="str">
        <f>"4032130001114008"</f>
        <v>4032130001114008</v>
      </c>
      <c r="B191" s="2" t="s">
        <v>153</v>
      </c>
      <c r="C191" s="2" t="s">
        <v>377</v>
      </c>
      <c r="D191" s="2" t="s">
        <v>369</v>
      </c>
      <c r="E191" s="8" t="s">
        <v>48</v>
      </c>
    </row>
    <row r="192" spans="1:5" ht="18" x14ac:dyDescent="0.25">
      <c r="A192" s="5" t="str">
        <f>"4032130001114009"</f>
        <v>4032130001114009</v>
      </c>
      <c r="B192" s="2" t="s">
        <v>378</v>
      </c>
      <c r="C192" s="2" t="s">
        <v>379</v>
      </c>
      <c r="D192" s="2" t="s">
        <v>369</v>
      </c>
      <c r="E192" s="8" t="s">
        <v>7</v>
      </c>
    </row>
    <row r="193" spans="1:5" ht="18" x14ac:dyDescent="0.25">
      <c r="A193" s="5" t="str">
        <f>"4032130001114010"</f>
        <v>4032130001114010</v>
      </c>
      <c r="B193" s="2" t="s">
        <v>145</v>
      </c>
      <c r="C193" s="2" t="s">
        <v>380</v>
      </c>
      <c r="D193" s="2" t="s">
        <v>369</v>
      </c>
      <c r="E193" s="8" t="s">
        <v>400</v>
      </c>
    </row>
    <row r="194" spans="1:5" ht="18" x14ac:dyDescent="0.25">
      <c r="A194" s="5" t="str">
        <f>"4032130001114012"</f>
        <v>4032130001114012</v>
      </c>
      <c r="B194" s="2" t="s">
        <v>116</v>
      </c>
      <c r="C194" s="2" t="s">
        <v>381</v>
      </c>
      <c r="D194" s="2" t="s">
        <v>369</v>
      </c>
      <c r="E194" s="8" t="s">
        <v>13</v>
      </c>
    </row>
    <row r="195" spans="1:5" ht="18" x14ac:dyDescent="0.25">
      <c r="A195" s="5" t="str">
        <f>"4032130001114013"</f>
        <v>4032130001114013</v>
      </c>
      <c r="B195" s="2" t="s">
        <v>147</v>
      </c>
      <c r="C195" s="2" t="s">
        <v>382</v>
      </c>
      <c r="D195" s="2" t="s">
        <v>369</v>
      </c>
      <c r="E195" s="8" t="s">
        <v>396</v>
      </c>
    </row>
    <row r="196" spans="1:5" ht="18" x14ac:dyDescent="0.25">
      <c r="A196" s="5" t="str">
        <f>"4032130001114014"</f>
        <v>4032130001114014</v>
      </c>
      <c r="B196" s="2" t="s">
        <v>383</v>
      </c>
      <c r="C196" s="2" t="s">
        <v>384</v>
      </c>
      <c r="D196" s="2" t="s">
        <v>369</v>
      </c>
      <c r="E196" s="8" t="s">
        <v>391</v>
      </c>
    </row>
    <row r="197" spans="1:5" ht="18" x14ac:dyDescent="0.25">
      <c r="A197" s="5" t="str">
        <f>"4032130001114015"</f>
        <v>4032130001114015</v>
      </c>
      <c r="B197" s="2" t="s">
        <v>23</v>
      </c>
      <c r="C197" s="2" t="s">
        <v>385</v>
      </c>
      <c r="D197" s="2" t="s">
        <v>369</v>
      </c>
      <c r="E197" s="8" t="s">
        <v>386</v>
      </c>
    </row>
    <row r="198" spans="1:5" ht="18" x14ac:dyDescent="0.25">
      <c r="A198" s="5" t="str">
        <f>"4032130001114021"</f>
        <v>4032130001114021</v>
      </c>
      <c r="B198" s="2" t="s">
        <v>387</v>
      </c>
      <c r="C198" s="2" t="s">
        <v>24</v>
      </c>
      <c r="D198" s="2" t="s">
        <v>369</v>
      </c>
      <c r="E198" s="8" t="s">
        <v>388</v>
      </c>
    </row>
    <row r="199" spans="1:5" ht="18" x14ac:dyDescent="0.25">
      <c r="A199" s="14" t="str">
        <f>"4032130001114023"</f>
        <v>4032130001114023</v>
      </c>
      <c r="B199" s="15" t="s">
        <v>389</v>
      </c>
      <c r="C199" s="15" t="s">
        <v>390</v>
      </c>
      <c r="D199" s="15" t="s">
        <v>369</v>
      </c>
      <c r="E199" s="16" t="s">
        <v>388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2025-04-26T06:09:21Z</dcterms:modified>
</cp:coreProperties>
</file>